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6240" windowWidth="15600" windowHeight="6300"/>
  </bookViews>
  <sheets>
    <sheet name="SPI Social Progress Indicator" sheetId="7" r:id="rId1"/>
    <sheet name="Sheet2" sheetId="2" r:id="rId2"/>
    <sheet name="Sheet3" sheetId="3" r:id="rId3"/>
  </sheets>
  <definedNames>
    <definedName name="_xlnm.Print_Area" localSheetId="0">'SPI Social Progress Indicator'!$A$1:$AZ$39</definedName>
  </definedName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L5" i="7" l="1"/>
  <c r="F17" i="7"/>
  <c r="E17" i="7"/>
  <c r="G15" i="7"/>
  <c r="G14" i="7"/>
  <c r="G13" i="7"/>
  <c r="G12" i="7"/>
  <c r="G11" i="7"/>
  <c r="G10" i="7"/>
  <c r="G9" i="7"/>
  <c r="G8" i="7"/>
  <c r="G7" i="7"/>
  <c r="G6" i="7"/>
  <c r="G17" i="7" l="1"/>
  <c r="L6" i="7"/>
  <c r="L7" i="7"/>
  <c r="AU16" i="7"/>
  <c r="AU15" i="7"/>
  <c r="AU14" i="7"/>
  <c r="AU13" i="7"/>
  <c r="AU12" i="7"/>
  <c r="AU11" i="7"/>
  <c r="AU10" i="7"/>
  <c r="AU9" i="7"/>
  <c r="AU8" i="7"/>
  <c r="AU7" i="7"/>
  <c r="M5" i="7" l="1"/>
  <c r="N5" i="7" s="1"/>
  <c r="AO25" i="7" l="1"/>
  <c r="AN25" i="7"/>
  <c r="AO24" i="7"/>
  <c r="AN24" i="7"/>
  <c r="AL23" i="7"/>
  <c r="AK23" i="7"/>
  <c r="AL22" i="7"/>
  <c r="AK22" i="7"/>
  <c r="AI21" i="7"/>
  <c r="AH21" i="7"/>
  <c r="AI20" i="7"/>
  <c r="AH20" i="7"/>
  <c r="AF19" i="7"/>
  <c r="AE19" i="7"/>
  <c r="AF18" i="7"/>
  <c r="AE18" i="7"/>
  <c r="AC17" i="7"/>
  <c r="AB17" i="7"/>
  <c r="AC16" i="7"/>
  <c r="AB16" i="7"/>
  <c r="Z15" i="7"/>
  <c r="Y15" i="7"/>
  <c r="Z14" i="7"/>
  <c r="Y14" i="7"/>
  <c r="W13" i="7"/>
  <c r="V13" i="7"/>
  <c r="W12" i="7"/>
  <c r="V12" i="7"/>
  <c r="T11" i="7"/>
  <c r="S11" i="7"/>
  <c r="T10" i="7"/>
  <c r="S10" i="7"/>
  <c r="Q9" i="7"/>
  <c r="P9" i="7"/>
  <c r="Q8" i="7"/>
  <c r="P8" i="7"/>
  <c r="N7" i="7"/>
  <c r="M7" i="7"/>
  <c r="K9" i="7" s="1"/>
  <c r="N6" i="7"/>
  <c r="M6" i="7"/>
  <c r="K8" i="7" s="1"/>
  <c r="AP28" i="7" l="1"/>
  <c r="AP27" i="7"/>
  <c r="AP26" i="7"/>
  <c r="I26" i="7"/>
  <c r="AM25" i="7"/>
  <c r="AM24" i="7"/>
  <c r="I24" i="7"/>
  <c r="AJ23" i="7"/>
  <c r="AJ22" i="7"/>
  <c r="I22" i="7"/>
  <c r="AG21" i="7"/>
  <c r="AG20" i="7"/>
  <c r="I20" i="7"/>
  <c r="AD19" i="7"/>
  <c r="AD18" i="7"/>
  <c r="I18" i="7"/>
  <c r="AA17" i="7"/>
  <c r="D17" i="7"/>
  <c r="C17" i="7"/>
  <c r="AT16" i="7"/>
  <c r="AA16" i="7"/>
  <c r="I16" i="7"/>
  <c r="AT15" i="7"/>
  <c r="X15" i="7"/>
  <c r="AT14" i="7"/>
  <c r="X14" i="7"/>
  <c r="AT13" i="7"/>
  <c r="U13" i="7"/>
  <c r="AT12" i="7"/>
  <c r="U12" i="7"/>
  <c r="I12" i="7"/>
  <c r="AT11" i="7"/>
  <c r="R11" i="7"/>
  <c r="AT10" i="7"/>
  <c r="R10" i="7"/>
  <c r="I10" i="7"/>
  <c r="AT9" i="7"/>
  <c r="O9" i="7"/>
  <c r="K11" i="7" s="1"/>
  <c r="AT8" i="7"/>
  <c r="O8" i="7"/>
  <c r="K10" i="7" s="1"/>
  <c r="I8" i="7"/>
  <c r="AY7" i="7"/>
  <c r="AX8" i="7" s="1"/>
  <c r="AT7" i="7"/>
  <c r="AW7" i="7" s="1"/>
  <c r="AV8" i="7" s="1"/>
  <c r="J7" i="7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I6" i="7"/>
  <c r="AP5" i="7"/>
  <c r="AM5" i="7"/>
  <c r="AN5" i="7" s="1"/>
  <c r="AO5" i="7" s="1"/>
  <c r="AJ5" i="7"/>
  <c r="AK5" i="7" s="1"/>
  <c r="AL5" i="7" s="1"/>
  <c r="AG5" i="7"/>
  <c r="AH5" i="7" s="1"/>
  <c r="AI5" i="7" s="1"/>
  <c r="AD5" i="7"/>
  <c r="AE5" i="7" s="1"/>
  <c r="AF5" i="7" s="1"/>
  <c r="AA5" i="7"/>
  <c r="AB5" i="7" s="1"/>
  <c r="AC5" i="7" s="1"/>
  <c r="X5" i="7"/>
  <c r="Y5" i="7" s="1"/>
  <c r="Z5" i="7" s="1"/>
  <c r="U5" i="7"/>
  <c r="V5" i="7" s="1"/>
  <c r="W5" i="7" s="1"/>
  <c r="R5" i="7"/>
  <c r="S5" i="7" s="1"/>
  <c r="T5" i="7" s="1"/>
  <c r="O5" i="7"/>
  <c r="P5" i="7" s="1"/>
  <c r="Q5" i="7" s="1"/>
  <c r="K12" i="7" l="1"/>
  <c r="K14" i="7" s="1"/>
  <c r="K16" i="7" s="1"/>
  <c r="K18" i="7" s="1"/>
  <c r="K20" i="7" s="1"/>
  <c r="K22" i="7" s="1"/>
  <c r="K24" i="7" s="1"/>
  <c r="K26" i="7" s="1"/>
  <c r="K13" i="7"/>
  <c r="K15" i="7" s="1"/>
  <c r="K17" i="7" s="1"/>
  <c r="K19" i="7" s="1"/>
  <c r="K21" i="7" s="1"/>
  <c r="K23" i="7" s="1"/>
  <c r="K25" i="7" s="1"/>
  <c r="K27" i="7" s="1"/>
  <c r="K28" i="7" s="1"/>
  <c r="AW8" i="7"/>
  <c r="AV9" i="7" s="1"/>
  <c r="AW9" i="7" s="1"/>
  <c r="AV10" i="7" s="1"/>
  <c r="AW10" i="7" s="1"/>
  <c r="AV11" i="7" s="1"/>
  <c r="AW11" i="7" s="1"/>
  <c r="AV12" i="7" s="1"/>
  <c r="AW12" i="7" s="1"/>
  <c r="AV13" i="7" s="1"/>
  <c r="AW13" i="7" s="1"/>
  <c r="AV14" i="7" s="1"/>
  <c r="AW14" i="7" s="1"/>
  <c r="AV15" i="7" s="1"/>
  <c r="AW15" i="7" s="1"/>
  <c r="AV16" i="7" s="1"/>
  <c r="AW16" i="7" s="1"/>
  <c r="AV17" i="7" s="1"/>
  <c r="AY8" i="7"/>
  <c r="AX9" i="7" s="1"/>
  <c r="AY9" i="7" s="1"/>
  <c r="AX10" i="7" s="1"/>
  <c r="AY10" i="7" s="1"/>
  <c r="AX11" i="7" s="1"/>
  <c r="AY11" i="7" s="1"/>
  <c r="AX12" i="7" s="1"/>
  <c r="AY12" i="7" s="1"/>
  <c r="AX13" i="7" s="1"/>
  <c r="AY13" i="7" s="1"/>
  <c r="AX14" i="7" s="1"/>
  <c r="AY14" i="7" s="1"/>
  <c r="AX15" i="7" s="1"/>
  <c r="AY15" i="7" s="1"/>
  <c r="AX16" i="7" s="1"/>
  <c r="AY16" i="7" s="1"/>
  <c r="AY21" i="7" s="1"/>
  <c r="AW6" i="7" l="1"/>
  <c r="AW21" i="7"/>
  <c r="AY6" i="7"/>
  <c r="AX17" i="7"/>
</calcChain>
</file>

<file path=xl/sharedStrings.xml><?xml version="1.0" encoding="utf-8"?>
<sst xmlns="http://schemas.openxmlformats.org/spreadsheetml/2006/main" count="48" uniqueCount="47">
  <si>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</si>
  <si>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</si>
  <si>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</si>
  <si>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</si>
  <si>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</si>
  <si>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</si>
  <si>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</si>
  <si>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</si>
  <si>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</si>
  <si>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</si>
  <si>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</si>
  <si>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</si>
  <si>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</si>
  <si>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Average-Vector</t>
  </si>
  <si>
    <t>Border right &amp; top</t>
  </si>
  <si>
    <t>Sum</t>
  </si>
  <si>
    <t>Switzerland</t>
  </si>
  <si>
    <t>Russian Fed</t>
  </si>
  <si>
    <t>Germany</t>
  </si>
  <si>
    <t>Greece</t>
  </si>
  <si>
    <t>Italy</t>
  </si>
  <si>
    <t>Spain</t>
  </si>
  <si>
    <t>Portugal</t>
  </si>
  <si>
    <t>France</t>
  </si>
  <si>
    <t>United Kingdom</t>
  </si>
  <si>
    <t>Sweden</t>
  </si>
  <si>
    <t>Global Competitiveness Report</t>
  </si>
  <si>
    <t>© 2015, Peter Bretscher</t>
  </si>
  <si>
    <t>Basic Human Needs</t>
  </si>
  <si>
    <t>Foundations of Wellbeing</t>
  </si>
  <si>
    <t>Opportunity</t>
  </si>
  <si>
    <t>Total SPI</t>
  </si>
  <si>
    <t>GDP 2010 [US$ billions]</t>
  </si>
  <si>
    <t>x-Axis</t>
  </si>
  <si>
    <t>y-Axis</t>
  </si>
  <si>
    <t>Project NEMO (New/Next Economic Model)</t>
  </si>
  <si>
    <t>INSEDE (Institute for Sustainable Economic Development</t>
  </si>
  <si>
    <t>Business Engineering Systems (Tools, MindWare)</t>
  </si>
  <si>
    <t>Peter Bretscher</t>
  </si>
  <si>
    <t>@Google+</t>
  </si>
  <si>
    <t>@LinkedIn</t>
  </si>
  <si>
    <t>@twitter</t>
  </si>
  <si>
    <t>@facebook</t>
  </si>
  <si>
    <t>Sources</t>
  </si>
  <si>
    <t>SPI Social Progress Initiative</t>
  </si>
  <si>
    <t>GDP: Weforum Global Competitiveness Report</t>
  </si>
  <si>
    <t>Social-Economic Progress Profile/SPI Indicator 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</si>
</sst>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4" fontId="0" fillId="0" borderId="0" xfId="0" applyNumberFormat="1"/>
    <xf numFmtId="0" fontId="1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/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/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textRotation="90" wrapText="1"/>
    </xf>
    <xf numFmtId="3" fontId="3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/>
    <xf numFmtId="3" fontId="3" fillId="0" borderId="0" xfId="0" applyNumberFormat="1" applyFont="1" applyFill="1" applyBorder="1"/>
    <xf numFmtId="164" fontId="3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1" xfId="0" applyFont="1" applyFill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" fontId="5" fillId="0" borderId="1" xfId="0" applyNumberFormat="1" applyFont="1" applyBorder="1"/>
    <xf numFmtId="1" fontId="5" fillId="0" borderId="0" xfId="0" applyNumberFormat="1" applyFont="1" applyBorder="1"/>
    <xf numFmtId="0" fontId="7" fillId="0" borderId="0" xfId="0" applyFont="1"/>
    <xf numFmtId="0" fontId="8" fillId="0" borderId="0" xfId="1" applyFont="1"/>
    <xf numFmtId="0" fontId="8" fillId="0" borderId="0" xfId="1" quotePrefix="1" applyFont="1"/>
    <xf numFmtId="0" fontId="5" fillId="0" borderId="0" xfId="0" quotePrefix="1" applyFont="1"/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'SPI Social Progress Indicator'!$A$1</c:f>
          <c:strCache>
            <c:ptCount val="1"/>
            <c:pt idx="0">
              <c:v>Social-Economic Progress Profile/SPI Indicator 2013/14</c:v>
            </c:pt>
          </c:strCache>
        </c:strRef>
      </c:tx>
      <c:layout>
        <c:manualLayout>
          <c:xMode val="edge"/>
          <c:yMode val="edge"/>
          <c:x val="6.2847476191139465E-2"/>
          <c:y val="2.145343086747591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019294748818349"/>
          <c:y val="8.2344277156392504E-2"/>
          <c:w val="0.83027188401859942"/>
          <c:h val="0.65691727731713134"/>
        </c:manualLayout>
      </c:layout>
      <c:areaChart>
        <c:grouping val="stacked"/>
        <c:varyColors val="0"/>
        <c:ser>
          <c:idx val="0"/>
          <c:order val="0"/>
          <c:tx>
            <c:strRef>
              <c:f>'SPI Social Progress Indicator'!$K$5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Indicator'!$K$6:$K$28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264.57</c:v>
                </c:pt>
                <c:pt idx="3">
                  <c:v>264.57</c:v>
                </c:pt>
                <c:pt idx="4">
                  <c:v>446.96</c:v>
                </c:pt>
                <c:pt idx="5">
                  <c:v>446.96</c:v>
                </c:pt>
                <c:pt idx="6">
                  <c:v>699.91</c:v>
                </c:pt>
                <c:pt idx="7">
                  <c:v>699.91</c:v>
                </c:pt>
                <c:pt idx="8">
                  <c:v>920.19999999999993</c:v>
                </c:pt>
                <c:pt idx="9">
                  <c:v>920.19999999999993</c:v>
                </c:pt>
                <c:pt idx="10">
                  <c:v>1150.99</c:v>
                </c:pt>
                <c:pt idx="11">
                  <c:v>1150.99</c:v>
                </c:pt>
                <c:pt idx="12">
                  <c:v>1393.3</c:v>
                </c:pt>
                <c:pt idx="13">
                  <c:v>1393.3</c:v>
                </c:pt>
                <c:pt idx="14">
                  <c:v>1634.77</c:v>
                </c:pt>
                <c:pt idx="15">
                  <c:v>1634.77</c:v>
                </c:pt>
                <c:pt idx="16">
                  <c:v>1878.09</c:v>
                </c:pt>
                <c:pt idx="17">
                  <c:v>1878.09</c:v>
                </c:pt>
                <c:pt idx="18">
                  <c:v>2149.75</c:v>
                </c:pt>
                <c:pt idx="19">
                  <c:v>2149.75</c:v>
                </c:pt>
                <c:pt idx="20">
                  <c:v>2411</c:v>
                </c:pt>
                <c:pt idx="21">
                  <c:v>2411</c:v>
                </c:pt>
                <c:pt idx="22">
                  <c:v>2411</c:v>
                </c:pt>
              </c:numCache>
            </c:numRef>
          </c:val>
        </c:ser>
        <c:ser>
          <c:idx val="1"/>
          <c:order val="1"/>
          <c:tx>
            <c:strRef>
              <c:f>'SPI Social Progress Indicator'!$L$5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Indicator'!$L$6:$L$28</c:f>
              <c:numCache>
                <c:formatCode>#,##0</c:formatCode>
                <c:ptCount val="23"/>
                <c:pt idx="0">
                  <c:v>94.87</c:v>
                </c:pt>
                <c:pt idx="1">
                  <c:v>94.87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4"/>
          <c:order val="2"/>
          <c:tx>
            <c:strRef>
              <c:f>'SPI Social Progress Indicator'!$M$5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Indicator'!$M$6:$M$28</c:f>
              <c:numCache>
                <c:formatCode>#,##0</c:formatCode>
                <c:ptCount val="23"/>
                <c:pt idx="0">
                  <c:v>89.78</c:v>
                </c:pt>
                <c:pt idx="1">
                  <c:v>89.78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5"/>
          <c:order val="3"/>
          <c:tx>
            <c:strRef>
              <c:f>'SPI Social Progress Indicator'!$N$5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Indicator'!$N$6:$N$28</c:f>
              <c:numCache>
                <c:formatCode>#,##0</c:formatCode>
                <c:ptCount val="23"/>
                <c:pt idx="0">
                  <c:v>79.92</c:v>
                </c:pt>
                <c:pt idx="1">
                  <c:v>79.92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4"/>
          <c:tx>
            <c:strRef>
              <c:f>'SPI Social Progress Indicator'!$O$5</c:f>
              <c:strCache>
                <c:ptCount val="1"/>
                <c:pt idx="0">
                  <c:v>Russian Fed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Indicator'!$O$6:$O$28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72.150000000000006</c:v>
                </c:pt>
                <c:pt idx="3">
                  <c:v>72.150000000000006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6"/>
          <c:order val="5"/>
          <c:tx>
            <c:strRef>
              <c:f>'SPI Social Progress Indicator'!$P$5</c:f>
              <c:strCache>
                <c:ptCount val="1"/>
                <c:pt idx="0">
                  <c:v>Russian Fed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Indicator'!$P$6:$P$28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63.66</c:v>
                </c:pt>
                <c:pt idx="3">
                  <c:v>63.66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7"/>
          <c:order val="6"/>
          <c:tx>
            <c:strRef>
              <c:f>'SPI Social Progress Indicator'!$Q$5</c:f>
              <c:strCache>
                <c:ptCount val="1"/>
                <c:pt idx="0">
                  <c:v>Russian Fed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Indicator'!$Q$6:$Q$28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46.58</c:v>
                </c:pt>
                <c:pt idx="3">
                  <c:v>46.58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7"/>
          <c:tx>
            <c:strRef>
              <c:f>'SPI Social Progress Indicator'!$R$5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Indicator'!$R$6:$R$28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93.08</c:v>
                </c:pt>
                <c:pt idx="5">
                  <c:v>93.08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8"/>
          <c:order val="8"/>
          <c:tx>
            <c:strRef>
              <c:f>'SPI Social Progress Indicator'!$S$5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Indicator'!$S$6:$S$28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84.06</c:v>
                </c:pt>
                <c:pt idx="5">
                  <c:v>84.06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9"/>
          <c:order val="9"/>
          <c:tx>
            <c:strRef>
              <c:f>'SPI Social Progress Indicator'!$T$5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Indicator'!$T$6:$T$28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75.81</c:v>
                </c:pt>
                <c:pt idx="5">
                  <c:v>75.81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10"/>
          <c:tx>
            <c:strRef>
              <c:f>'SPI Social Progress Indicator'!$U$5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Indicator'!$U$6:$U$28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86.99</c:v>
                </c:pt>
                <c:pt idx="7">
                  <c:v>86.99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0"/>
          <c:order val="11"/>
          <c:tx>
            <c:strRef>
              <c:f>'SPI Social Progress Indicator'!$V$5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Indicator'!$V$6:$V$28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74.849999999999994</c:v>
                </c:pt>
                <c:pt idx="7">
                  <c:v>74.849999999999994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1"/>
          <c:order val="12"/>
          <c:tx>
            <c:strRef>
              <c:f>'SPI Social Progress Indicator'!$W$5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Indicator'!$W$6:$W$28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58.45</c:v>
                </c:pt>
                <c:pt idx="7">
                  <c:v>58.45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13"/>
          <c:tx>
            <c:strRef>
              <c:f>'SPI Social Progress Indicator'!$X$5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Indicator'!$X$6:$X$28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86.73</c:v>
                </c:pt>
                <c:pt idx="9">
                  <c:v>86.73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2"/>
          <c:order val="14"/>
          <c:tx>
            <c:strRef>
              <c:f>'SPI Social Progress Indicator'!$Y$5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Indicator'!$Z$6:$Z$28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66.58</c:v>
                </c:pt>
                <c:pt idx="9">
                  <c:v>66.58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3"/>
          <c:order val="15"/>
          <c:tx>
            <c:strRef>
              <c:f>'SPI Social Progress Indicator'!$Z$5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Indicator'!$Z$6:$Z$28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66.58</c:v>
                </c:pt>
                <c:pt idx="9">
                  <c:v>66.58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6"/>
          <c:order val="16"/>
          <c:tx>
            <c:strRef>
              <c:f>'SPI Social Progress Indicator'!$AA$5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Indicator'!$AA$6:$AA$28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90.22</c:v>
                </c:pt>
                <c:pt idx="11">
                  <c:v>90.22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4"/>
          <c:order val="17"/>
          <c:tx>
            <c:strRef>
              <c:f>'SPI Social Progress Indicator'!$AB$5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Indicator'!$AB$6:$AB$28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76.900000000000006</c:v>
                </c:pt>
                <c:pt idx="11">
                  <c:v>76.900000000000006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5"/>
          <c:order val="18"/>
          <c:tx>
            <c:strRef>
              <c:f>'SPI Social Progress Indicator'!$AC$5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Indicator'!$AC$6:$AC$28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75.19</c:v>
                </c:pt>
                <c:pt idx="11">
                  <c:v>75.19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7"/>
          <c:order val="19"/>
          <c:tx>
            <c:strRef>
              <c:f>'SPI Social Progress Indicator'!$AD$5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Indicator'!$AD$6:$AD$28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90.93</c:v>
                </c:pt>
                <c:pt idx="13">
                  <c:v>90.93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6"/>
          <c:order val="20"/>
          <c:tx>
            <c:strRef>
              <c:f>'SPI Social Progress Indicator'!$AE$5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Indicator'!$AE$6:$AE$28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76.11</c:v>
                </c:pt>
                <c:pt idx="13">
                  <c:v>76.11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7"/>
          <c:order val="21"/>
          <c:tx>
            <c:strRef>
              <c:f>'SPI Social Progress Indicator'!$AF$5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Indicator'!$AE$6:$AE$28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76.11</c:v>
                </c:pt>
                <c:pt idx="13">
                  <c:v>76.11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8"/>
          <c:order val="22"/>
          <c:tx>
            <c:strRef>
              <c:f>'SPI Social Progress Indicator'!$AG$5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Indicator'!$AG$6:$AG$28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91.23</c:v>
                </c:pt>
                <c:pt idx="15">
                  <c:v>91.23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8"/>
          <c:order val="23"/>
          <c:tx>
            <c:strRef>
              <c:f>'SPI Social Progress Indicator'!$AH$5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Indicator'!$AH$6:$AH$28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79.37</c:v>
                </c:pt>
                <c:pt idx="15">
                  <c:v>79.37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9"/>
          <c:order val="24"/>
          <c:tx>
            <c:strRef>
              <c:f>'SPI Social Progress Indicator'!$AI$5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Indicator'!$AI$6:$AI$28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72.72</c:v>
                </c:pt>
                <c:pt idx="15">
                  <c:v>72.72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25"/>
          <c:tx>
            <c:strRef>
              <c:f>'SPI Social Progress Indicator'!$AJ$5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Indicator'!$AJ$6:$AJ$28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91.9</c:v>
                </c:pt>
                <c:pt idx="17">
                  <c:v>91.9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0"/>
          <c:order val="26"/>
          <c:tx>
            <c:strRef>
              <c:f>'SPI Social Progress Indicator'!$AK$5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Indicator'!$AK$6:$AK$28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97.47</c:v>
                </c:pt>
                <c:pt idx="17">
                  <c:v>97.47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1"/>
          <c:order val="27"/>
          <c:tx>
            <c:strRef>
              <c:f>'SPI Social Progress Indicator'!$AL$5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Indicator'!$AL$6:$AL$28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82.29</c:v>
                </c:pt>
                <c:pt idx="17">
                  <c:v>82.29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0"/>
          <c:order val="28"/>
          <c:tx>
            <c:strRef>
              <c:f>'SPI Social Progress Indicator'!$AM$5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Indicator'!$AM$6:$AM$28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94.59</c:v>
                </c:pt>
                <c:pt idx="19">
                  <c:v>94.59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2"/>
          <c:order val="29"/>
          <c:tx>
            <c:strRef>
              <c:f>'SPI Social Progress Indicator'!$AN$5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Indicator'!$AN$6:$AN$28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84.71</c:v>
                </c:pt>
                <c:pt idx="19">
                  <c:v>84.71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3"/>
          <c:order val="30"/>
          <c:tx>
            <c:strRef>
              <c:f>'SPI Social Progress Indicator'!$AO$5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Indicator'!$AO$6:$AO$28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81.95</c:v>
                </c:pt>
                <c:pt idx="19">
                  <c:v>81.95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31"/>
          <c:tx>
            <c:strRef>
              <c:f>'SPI Social Progress Indicator'!$AP$5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numRef>
              <c:f>'SPI Social Progress Indicator'!$J$6:$J$28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'SPI Social Progress Indicator'!$AP$6:$AP$28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659584"/>
        <c:axId val="422645120"/>
      </c:areaChart>
      <c:scatterChart>
        <c:scatterStyle val="lineMarker"/>
        <c:varyColors val="0"/>
        <c:ser>
          <c:idx val="13"/>
          <c:order val="32"/>
          <c:tx>
            <c:v>Vektorprofil</c:v>
          </c:tx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'SPI Social Progress Indicator'!$AV$7:$AV$17</c:f>
              <c:numCache>
                <c:formatCode>#,##0</c:formatCode>
                <c:ptCount val="11"/>
                <c:pt idx="0">
                  <c:v>0</c:v>
                </c:pt>
                <c:pt idx="1">
                  <c:v>494.6</c:v>
                </c:pt>
                <c:pt idx="2">
                  <c:v>1959.6999999999998</c:v>
                </c:pt>
                <c:pt idx="3">
                  <c:v>5312.4</c:v>
                </c:pt>
                <c:pt idx="4">
                  <c:v>5643.2</c:v>
                </c:pt>
                <c:pt idx="5">
                  <c:v>7761.5</c:v>
                </c:pt>
                <c:pt idx="6">
                  <c:v>9225.5</c:v>
                </c:pt>
                <c:pt idx="7">
                  <c:v>9453.4</c:v>
                </c:pt>
                <c:pt idx="8">
                  <c:v>12129.3</c:v>
                </c:pt>
                <c:pt idx="9">
                  <c:v>14312.9</c:v>
                </c:pt>
                <c:pt idx="10">
                  <c:v>14718.3</c:v>
                </c:pt>
              </c:numCache>
            </c:numRef>
          </c:xVal>
          <c:yVal>
            <c:numRef>
              <c:f>'SPI Social Progress Indicator'!$AX$7:$AX$17</c:f>
              <c:numCache>
                <c:formatCode>#,##0</c:formatCode>
                <c:ptCount val="11"/>
                <c:pt idx="0">
                  <c:v>0</c:v>
                </c:pt>
                <c:pt idx="1">
                  <c:v>264.57</c:v>
                </c:pt>
                <c:pt idx="2">
                  <c:v>446.96</c:v>
                </c:pt>
                <c:pt idx="3">
                  <c:v>699.91</c:v>
                </c:pt>
                <c:pt idx="4">
                  <c:v>920.19999999999993</c:v>
                </c:pt>
                <c:pt idx="5">
                  <c:v>1150.99</c:v>
                </c:pt>
                <c:pt idx="6">
                  <c:v>1393.3</c:v>
                </c:pt>
                <c:pt idx="7">
                  <c:v>1634.77</c:v>
                </c:pt>
                <c:pt idx="8">
                  <c:v>1878.09</c:v>
                </c:pt>
                <c:pt idx="9">
                  <c:v>2149.75</c:v>
                </c:pt>
                <c:pt idx="10">
                  <c:v>2411</c:v>
                </c:pt>
              </c:numCache>
            </c:numRef>
          </c:yVal>
          <c:smooth val="0"/>
        </c:ser>
        <c:ser>
          <c:idx val="12"/>
          <c:order val="33"/>
          <c:tx>
            <c:strRef>
              <c:f>'SPI Social Progress Indicator'!$AT$21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'SPI Social Progress Indicator'!$AV$21:$AW$21</c:f>
              <c:numCache>
                <c:formatCode>#,##0</c:formatCode>
                <c:ptCount val="2"/>
                <c:pt idx="0">
                  <c:v>0</c:v>
                </c:pt>
                <c:pt idx="1">
                  <c:v>14718.3</c:v>
                </c:pt>
              </c:numCache>
            </c:numRef>
          </c:xVal>
          <c:yVal>
            <c:numRef>
              <c:f>'SPI Social Progress Indicator'!$AX$21:$AY$21</c:f>
              <c:numCache>
                <c:formatCode>#,##0</c:formatCode>
                <c:ptCount val="2"/>
                <c:pt idx="0">
                  <c:v>0</c:v>
                </c:pt>
                <c:pt idx="1">
                  <c:v>2411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659584"/>
        <c:axId val="422645120"/>
      </c:scatterChart>
      <c:valAx>
        <c:axId val="422645120"/>
        <c:scaling>
          <c:orientation val="minMax"/>
        </c:scaling>
        <c:delete val="0"/>
        <c:axPos val="l"/>
        <c:majorGridlines/>
        <c:title>
          <c:tx>
            <c:strRef>
              <c:f>'SPI Social Progress Indicator'!$G$5</c:f>
              <c:strCache>
                <c:ptCount val="1"/>
                <c:pt idx="0">
                  <c:v>Total SPI</c:v>
                </c:pt>
              </c:strCache>
            </c:strRef>
          </c:tx>
          <c:layout>
            <c:manualLayout>
              <c:xMode val="edge"/>
              <c:yMode val="edge"/>
              <c:x val="3.2075436385192307E-2"/>
              <c:y val="0.2038807661097373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422659584"/>
        <c:crosses val="autoZero"/>
        <c:crossBetween val="between"/>
      </c:valAx>
      <c:dateAx>
        <c:axId val="422659584"/>
        <c:scaling>
          <c:orientation val="minMax"/>
        </c:scaling>
        <c:delete val="0"/>
        <c:axPos val="b"/>
        <c:majorGridlines/>
        <c:title>
          <c:tx>
            <c:strRef>
              <c:f>'SPI Social Progress Indicator'!$C$5</c:f>
              <c:strCache>
                <c:ptCount val="1"/>
                <c:pt idx="0">
                  <c:v>GDP 2010 [US$ billions]</c:v>
                </c:pt>
              </c:strCache>
            </c:strRef>
          </c:tx>
          <c:layout>
            <c:manualLayout>
              <c:xMode val="edge"/>
              <c:yMode val="edge"/>
              <c:x val="0.64801666153113913"/>
              <c:y val="0.78629575314546996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422645120"/>
        <c:crosses val="autoZero"/>
        <c:auto val="0"/>
        <c:lblOffset val="100"/>
        <c:baseTimeUnit val="days"/>
        <c:majorUnit val="500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31"/>
        <c:delete val="1"/>
      </c:legendEntry>
      <c:layout>
        <c:manualLayout>
          <c:xMode val="edge"/>
          <c:yMode val="edge"/>
          <c:x val="5.1865827180608975E-2"/>
          <c:y val="0.85591197948393982"/>
          <c:w val="0.93258898193234219"/>
          <c:h val="0.13383406167741965"/>
        </c:manualLayout>
      </c:layout>
      <c:overlay val="0"/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</xdr:row>
      <xdr:rowOff>0</xdr:rowOff>
    </xdr:from>
    <xdr:to>
      <xdr:col>51</xdr:col>
      <xdr:colOff>314969</xdr:colOff>
      <xdr:row>37</xdr:row>
      <xdr:rowOff>38100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0.00964</cdr:x>
      <cdr:y>0.48573</cdr:y>
    </cdr:from>
    <cdr:to>
      <cdr:x>0.04736</cdr:x>
      <cdr:y>0.85506</cdr:y>
    </cdr:to>
    <cdr:sp macro="" textlink="">
      <cdr:nvSpPr>
        <cdr:cNvPr id="2" name="Textfeld 1"/>
        <cdr:cNvSpPr txBox="1"/>
      </cdr:nvSpPr>
      <cdr:spPr>
        <a:xfrm xmlns:a="http://schemas.openxmlformats.org/drawingml/2006/main" rot="16200000">
          <a:off x="-1156707" y="4697289"/>
          <a:ext cx="2648955" cy="222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100"/>
            <a:t>© 2015 peter.bretscher@bengin.com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peter.bretscher" TargetMode="External"/><Relationship Id="rId3" Type="http://schemas.openxmlformats.org/officeDocument/2006/relationships/hyperlink" Target="https://www.linkedin.com/profile/view?id=28942852" TargetMode="External"/><Relationship Id="rId7" Type="http://schemas.openxmlformats.org/officeDocument/2006/relationships/hyperlink" Target="https://twitter.com/peterbretscher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google.com/+PeterBretscher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hyperlink" Target="http://bengin.net/bes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insede.org/" TargetMode="External"/><Relationship Id="rId10" Type="http://schemas.openxmlformats.org/officeDocument/2006/relationships/hyperlink" Target="http://goo.gl/AIvM3c" TargetMode="External"/><Relationship Id="rId4" Type="http://schemas.openxmlformats.org/officeDocument/2006/relationships/hyperlink" Target="http://project-nemo.org/" TargetMode="External"/><Relationship Id="rId9" Type="http://schemas.openxmlformats.org/officeDocument/2006/relationships/hyperlink" Target="http://goo.gl/eVSHC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1"/>
  <sheetViews>
    <sheetView showGridLines="0" tabSelected="1" zoomScaleNormal="100" workbookViewId="0">
      <selection activeCell="C11" sqref="C11"/>
    </sheetView>
  </sheetViews>
  <sheetFormatPr baseColWidth="10" defaultColWidth="9.140625" defaultRowHeight="15" x14ac:dyDescent="0.25"/>
  <cols>
    <col min="1" max="1" width="2.7109375" style="18" customWidth="1"/>
    <col min="2" max="2" width="12.85546875" style="18" customWidth="1"/>
    <col min="3" max="4" width="8.42578125" style="18" customWidth="1"/>
    <col min="5" max="6" width="9.28515625" style="18" customWidth="1"/>
    <col min="7" max="7" width="8.42578125" style="18" customWidth="1"/>
    <col min="8" max="8" width="10.7109375" style="1" customWidth="1"/>
    <col min="9" max="20" width="1.7109375" style="1" customWidth="1"/>
    <col min="21" max="51" width="1.7109375" style="10" customWidth="1"/>
    <col min="52" max="16384" width="9.140625" style="1"/>
  </cols>
  <sheetData>
    <row r="1" spans="1:64" ht="31.5" customHeight="1" x14ac:dyDescent="0.25">
      <c r="A1" s="39" t="s">
        <v>46</v>
      </c>
      <c r="B1" s="38"/>
      <c r="C1" s="38"/>
      <c r="D1" s="38"/>
      <c r="E1" s="38"/>
      <c r="F1" s="38"/>
      <c r="G1" s="38"/>
      <c r="H1" s="38"/>
      <c r="I1" s="38"/>
      <c r="J1" s="38"/>
      <c r="K1" s="3"/>
      <c r="L1" s="3"/>
      <c r="M1" s="3"/>
      <c r="N1" s="3"/>
      <c r="O1" s="3"/>
      <c r="P1" s="3"/>
      <c r="Q1" s="3"/>
      <c r="R1" s="3"/>
      <c r="S1" s="3"/>
      <c r="T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1:64" hidden="1" x14ac:dyDescent="0.25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64" hidden="1" x14ac:dyDescent="0.25"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pans="1:64" hidden="1" x14ac:dyDescent="0.25">
      <c r="C4" s="19"/>
      <c r="D4" s="19"/>
      <c r="E4" s="19"/>
      <c r="F4" s="19"/>
      <c r="G4" s="1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</row>
    <row r="5" spans="1:64" ht="40.5" customHeight="1" x14ac:dyDescent="0.25">
      <c r="A5" s="20"/>
      <c r="B5" s="21" t="s">
        <v>26</v>
      </c>
      <c r="C5" s="22" t="s">
        <v>32</v>
      </c>
      <c r="D5" s="23" t="s">
        <v>28</v>
      </c>
      <c r="E5" s="24" t="s">
        <v>29</v>
      </c>
      <c r="F5" s="25" t="s">
        <v>30</v>
      </c>
      <c r="G5" s="22" t="s">
        <v>31</v>
      </c>
      <c r="H5" s="41"/>
      <c r="I5" s="14"/>
      <c r="J5" s="42" t="s">
        <v>1</v>
      </c>
      <c r="K5" s="43" t="s">
        <v>0</v>
      </c>
      <c r="L5" s="11" t="str">
        <f>B6</f>
        <v>Switzerland</v>
      </c>
      <c r="M5" s="11" t="str">
        <f>L5</f>
        <v>Switzerland</v>
      </c>
      <c r="N5" s="11" t="str">
        <f>M5</f>
        <v>Switzerland</v>
      </c>
      <c r="O5" s="11" t="str">
        <f>B7</f>
        <v>Russian Fed</v>
      </c>
      <c r="P5" s="11" t="str">
        <f>O5</f>
        <v>Russian Fed</v>
      </c>
      <c r="Q5" s="11" t="str">
        <f>P5</f>
        <v>Russian Fed</v>
      </c>
      <c r="R5" s="11" t="str">
        <f>B8</f>
        <v>Germany</v>
      </c>
      <c r="S5" s="11" t="str">
        <f>R5</f>
        <v>Germany</v>
      </c>
      <c r="T5" s="11" t="str">
        <f>S5</f>
        <v>Germany</v>
      </c>
      <c r="U5" s="11" t="str">
        <f>B9</f>
        <v>Greece</v>
      </c>
      <c r="V5" s="11" t="str">
        <f>U5</f>
        <v>Greece</v>
      </c>
      <c r="W5" s="11" t="str">
        <f>V5</f>
        <v>Greece</v>
      </c>
      <c r="X5" s="11" t="str">
        <f>B10</f>
        <v>Italy</v>
      </c>
      <c r="Y5" s="11" t="str">
        <f>X5</f>
        <v>Italy</v>
      </c>
      <c r="Z5" s="11" t="str">
        <f>Y5</f>
        <v>Italy</v>
      </c>
      <c r="AA5" s="11" t="str">
        <f>B11</f>
        <v>Spain</v>
      </c>
      <c r="AB5" s="11" t="str">
        <f>AA5</f>
        <v>Spain</v>
      </c>
      <c r="AC5" s="11" t="str">
        <f>AB5</f>
        <v>Spain</v>
      </c>
      <c r="AD5" s="11" t="str">
        <f>B12</f>
        <v>Portugal</v>
      </c>
      <c r="AE5" s="11" t="str">
        <f>AD5</f>
        <v>Portugal</v>
      </c>
      <c r="AF5" s="11" t="str">
        <f>AE5</f>
        <v>Portugal</v>
      </c>
      <c r="AG5" s="11" t="str">
        <f>B13</f>
        <v>France</v>
      </c>
      <c r="AH5" s="11" t="str">
        <f>AG5</f>
        <v>France</v>
      </c>
      <c r="AI5" s="11" t="str">
        <f>AH5</f>
        <v>France</v>
      </c>
      <c r="AJ5" s="11" t="str">
        <f>B14</f>
        <v>United Kingdom</v>
      </c>
      <c r="AK5" s="11" t="str">
        <f>AJ5</f>
        <v>United Kingdom</v>
      </c>
      <c r="AL5" s="11" t="str">
        <f>AK5</f>
        <v>United Kingdom</v>
      </c>
      <c r="AM5" s="11" t="str">
        <f>B15</f>
        <v>Sweden</v>
      </c>
      <c r="AN5" s="11" t="str">
        <f>AM5</f>
        <v>Sweden</v>
      </c>
      <c r="AO5" s="11" t="str">
        <f>AN5</f>
        <v>Sweden</v>
      </c>
      <c r="AP5" s="11" t="str">
        <f>B21</f>
        <v>Border right &amp; top</v>
      </c>
      <c r="AQ5" s="11"/>
      <c r="AR5" s="11"/>
      <c r="AT5" s="12" t="s">
        <v>2</v>
      </c>
      <c r="AU5" s="12" t="s">
        <v>3</v>
      </c>
      <c r="AV5" s="12" t="s">
        <v>4</v>
      </c>
      <c r="AW5" s="12" t="s">
        <v>5</v>
      </c>
      <c r="AX5" s="12" t="s">
        <v>6</v>
      </c>
      <c r="AY5" s="12" t="s">
        <v>7</v>
      </c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</row>
    <row r="6" spans="1:64" x14ac:dyDescent="0.25">
      <c r="A6" s="20">
        <v>1</v>
      </c>
      <c r="B6" s="26" t="s">
        <v>16</v>
      </c>
      <c r="C6" s="27">
        <v>494.6</v>
      </c>
      <c r="D6" s="27">
        <v>94.87</v>
      </c>
      <c r="E6" s="27">
        <v>89.78</v>
      </c>
      <c r="F6" s="27">
        <v>79.92</v>
      </c>
      <c r="G6" s="27">
        <f>D6+E6+F6</f>
        <v>264.57</v>
      </c>
      <c r="H6" s="2"/>
      <c r="I6" s="40" t="str">
        <f>B6</f>
        <v>Switzerland</v>
      </c>
      <c r="J6" s="5">
        <v>0</v>
      </c>
      <c r="K6" s="5">
        <v>0</v>
      </c>
      <c r="L6" s="5">
        <f>D6</f>
        <v>94.87</v>
      </c>
      <c r="M6" s="5">
        <f t="shared" ref="M6:N6" si="0">E6</f>
        <v>89.78</v>
      </c>
      <c r="N6" s="5">
        <f t="shared" si="0"/>
        <v>79.92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>
        <v>0</v>
      </c>
      <c r="AE6" s="13">
        <v>0</v>
      </c>
      <c r="AF6" s="13">
        <v>0</v>
      </c>
      <c r="AG6" s="13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4"/>
      <c r="AR6" s="14"/>
      <c r="AT6" s="13"/>
      <c r="AU6" s="13"/>
      <c r="AV6" s="13">
        <v>0</v>
      </c>
      <c r="AW6" s="13">
        <f>AW16</f>
        <v>14718.3</v>
      </c>
      <c r="AX6" s="13">
        <v>0</v>
      </c>
      <c r="AY6" s="13">
        <f>AY16</f>
        <v>2411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</row>
    <row r="7" spans="1:64" x14ac:dyDescent="0.25">
      <c r="A7" s="20">
        <v>2</v>
      </c>
      <c r="B7" s="26" t="s">
        <v>17</v>
      </c>
      <c r="C7" s="27">
        <v>1465.1</v>
      </c>
      <c r="D7" s="27">
        <v>72.150000000000006</v>
      </c>
      <c r="E7" s="27">
        <v>63.66</v>
      </c>
      <c r="F7" s="27">
        <v>46.58</v>
      </c>
      <c r="G7" s="27">
        <f t="shared" ref="G7:G15" si="1">D7+E7+F7</f>
        <v>182.39</v>
      </c>
      <c r="H7" s="2"/>
      <c r="I7" s="40"/>
      <c r="J7" s="5">
        <f>J6+C6</f>
        <v>494.6</v>
      </c>
      <c r="K7" s="5">
        <v>0</v>
      </c>
      <c r="L7" s="5">
        <f>D6</f>
        <v>94.87</v>
      </c>
      <c r="M7" s="5">
        <f t="shared" ref="M7:N7" si="2">E6</f>
        <v>89.78</v>
      </c>
      <c r="N7" s="5">
        <f t="shared" si="2"/>
        <v>79.92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4"/>
      <c r="AR7" s="14"/>
      <c r="AT7" s="13">
        <f t="shared" ref="AT7:AT16" si="3">C6</f>
        <v>494.6</v>
      </c>
      <c r="AU7" s="13">
        <f t="shared" ref="AU7:AU16" si="4">SUM(D6:F6)</f>
        <v>264.57</v>
      </c>
      <c r="AV7" s="13">
        <v>0</v>
      </c>
      <c r="AW7" s="13">
        <f>AV7+AT7</f>
        <v>494.6</v>
      </c>
      <c r="AX7" s="13">
        <v>0</v>
      </c>
      <c r="AY7" s="13">
        <f>AX7+AU7</f>
        <v>264.57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x14ac:dyDescent="0.25">
      <c r="A8" s="20">
        <v>3</v>
      </c>
      <c r="B8" s="26" t="s">
        <v>18</v>
      </c>
      <c r="C8" s="27">
        <v>3352.7</v>
      </c>
      <c r="D8" s="27">
        <v>93.08</v>
      </c>
      <c r="E8" s="27">
        <v>84.06</v>
      </c>
      <c r="F8" s="27">
        <v>75.81</v>
      </c>
      <c r="G8" s="27">
        <f t="shared" si="1"/>
        <v>252.95</v>
      </c>
      <c r="H8" s="2"/>
      <c r="I8" s="40" t="str">
        <f>B7</f>
        <v>Russian Fed</v>
      </c>
      <c r="J8" s="5">
        <f>J7</f>
        <v>494.6</v>
      </c>
      <c r="K8" s="5">
        <f>SUM(L6:N6)</f>
        <v>264.57</v>
      </c>
      <c r="L8" s="5">
        <v>0</v>
      </c>
      <c r="M8" s="5">
        <v>0</v>
      </c>
      <c r="N8" s="5">
        <v>0</v>
      </c>
      <c r="O8" s="5">
        <f>D7</f>
        <v>72.150000000000006</v>
      </c>
      <c r="P8" s="5">
        <f t="shared" ref="P8:Q8" si="5">E7</f>
        <v>63.66</v>
      </c>
      <c r="Q8" s="5">
        <f t="shared" si="5"/>
        <v>46.58</v>
      </c>
      <c r="R8" s="5">
        <v>0</v>
      </c>
      <c r="S8" s="5">
        <v>0</v>
      </c>
      <c r="T8" s="5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4"/>
      <c r="AR8" s="14"/>
      <c r="AT8" s="13">
        <f t="shared" si="3"/>
        <v>1465.1</v>
      </c>
      <c r="AU8" s="13">
        <f t="shared" si="4"/>
        <v>182.39</v>
      </c>
      <c r="AV8" s="13">
        <f>AW7</f>
        <v>494.6</v>
      </c>
      <c r="AW8" s="13">
        <f>AV8+AT8</f>
        <v>1959.6999999999998</v>
      </c>
      <c r="AX8" s="13">
        <f>AY7</f>
        <v>264.57</v>
      </c>
      <c r="AY8" s="13">
        <f>AX8+AU8</f>
        <v>446.96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</row>
    <row r="9" spans="1:64" x14ac:dyDescent="0.25">
      <c r="A9" s="20">
        <v>4</v>
      </c>
      <c r="B9" s="26" t="s">
        <v>19</v>
      </c>
      <c r="C9" s="27">
        <v>330.8</v>
      </c>
      <c r="D9" s="27">
        <v>86.99</v>
      </c>
      <c r="E9" s="27">
        <v>74.849999999999994</v>
      </c>
      <c r="F9" s="27">
        <v>58.45</v>
      </c>
      <c r="G9" s="27">
        <f t="shared" si="1"/>
        <v>220.28999999999996</v>
      </c>
      <c r="H9" s="2"/>
      <c r="I9" s="40"/>
      <c r="J9" s="5">
        <f>J8+C7</f>
        <v>1959.6999999999998</v>
      </c>
      <c r="K9" s="5">
        <f>SUM(L7:N7)</f>
        <v>264.57</v>
      </c>
      <c r="L9" s="5">
        <v>0</v>
      </c>
      <c r="M9" s="5">
        <v>0</v>
      </c>
      <c r="N9" s="5">
        <v>0</v>
      </c>
      <c r="O9" s="5">
        <f>D7</f>
        <v>72.150000000000006</v>
      </c>
      <c r="P9" s="5">
        <f t="shared" ref="P9:Q9" si="6">E7</f>
        <v>63.66</v>
      </c>
      <c r="Q9" s="5">
        <f t="shared" si="6"/>
        <v>46.58</v>
      </c>
      <c r="R9" s="5">
        <v>0</v>
      </c>
      <c r="S9" s="5">
        <v>0</v>
      </c>
      <c r="T9" s="5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4"/>
      <c r="AR9" s="14"/>
      <c r="AT9" s="13">
        <f t="shared" si="3"/>
        <v>3352.7</v>
      </c>
      <c r="AU9" s="13">
        <f t="shared" si="4"/>
        <v>252.95</v>
      </c>
      <c r="AV9" s="13">
        <f t="shared" ref="AV9:AV17" si="7">AW8</f>
        <v>1959.6999999999998</v>
      </c>
      <c r="AW9" s="13">
        <f t="shared" ref="AW9:AW16" si="8">AV9+AT9</f>
        <v>5312.4</v>
      </c>
      <c r="AX9" s="13">
        <f t="shared" ref="AX9:AX17" si="9">AY8</f>
        <v>446.96</v>
      </c>
      <c r="AY9" s="13">
        <f t="shared" ref="AY9:AY16" si="10">AX9+AU9</f>
        <v>699.91</v>
      </c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</row>
    <row r="10" spans="1:64" x14ac:dyDescent="0.25">
      <c r="A10" s="20">
        <v>5</v>
      </c>
      <c r="B10" s="26" t="s">
        <v>20</v>
      </c>
      <c r="C10" s="27">
        <v>2118.3000000000002</v>
      </c>
      <c r="D10" s="27">
        <v>86.73</v>
      </c>
      <c r="E10" s="27">
        <v>77.48</v>
      </c>
      <c r="F10" s="27">
        <v>66.58</v>
      </c>
      <c r="G10" s="27">
        <f t="shared" si="1"/>
        <v>230.79000000000002</v>
      </c>
      <c r="H10" s="2"/>
      <c r="I10" s="40" t="str">
        <f>B8</f>
        <v>Germany</v>
      </c>
      <c r="J10" s="5">
        <f>J9</f>
        <v>1959.6999999999998</v>
      </c>
      <c r="K10" s="5">
        <f>K8+SUM(O8:Q8)</f>
        <v>446.96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>D8</f>
        <v>93.08</v>
      </c>
      <c r="S10" s="5">
        <f t="shared" ref="S10:T10" si="11">E8</f>
        <v>84.06</v>
      </c>
      <c r="T10" s="5">
        <f t="shared" si="11"/>
        <v>75.81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4"/>
      <c r="AR10" s="14"/>
      <c r="AT10" s="13">
        <f t="shared" si="3"/>
        <v>330.8</v>
      </c>
      <c r="AU10" s="13">
        <f t="shared" si="4"/>
        <v>220.28999999999996</v>
      </c>
      <c r="AV10" s="13">
        <f t="shared" si="7"/>
        <v>5312.4</v>
      </c>
      <c r="AW10" s="13">
        <f t="shared" si="8"/>
        <v>5643.2</v>
      </c>
      <c r="AX10" s="13">
        <f t="shared" si="9"/>
        <v>699.91</v>
      </c>
      <c r="AY10" s="13">
        <f t="shared" si="10"/>
        <v>920.19999999999993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x14ac:dyDescent="0.25">
      <c r="A11" s="20">
        <v>6</v>
      </c>
      <c r="B11" s="26" t="s">
        <v>21</v>
      </c>
      <c r="C11" s="27">
        <v>1464</v>
      </c>
      <c r="D11" s="27">
        <v>90.22</v>
      </c>
      <c r="E11" s="27">
        <v>76.900000000000006</v>
      </c>
      <c r="F11" s="27">
        <v>75.19</v>
      </c>
      <c r="G11" s="27">
        <f t="shared" si="1"/>
        <v>242.31</v>
      </c>
      <c r="H11" s="2"/>
      <c r="I11" s="40"/>
      <c r="J11" s="5">
        <f>J10+C8</f>
        <v>5312.4</v>
      </c>
      <c r="K11" s="5">
        <f>K9+SUM(O9:Q9)</f>
        <v>446.96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>D8</f>
        <v>93.08</v>
      </c>
      <c r="S11" s="5">
        <f t="shared" ref="S11:T11" si="12">E8</f>
        <v>84.06</v>
      </c>
      <c r="T11" s="5">
        <f t="shared" si="12"/>
        <v>75.81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4"/>
      <c r="AR11" s="14"/>
      <c r="AT11" s="13">
        <f t="shared" si="3"/>
        <v>2118.3000000000002</v>
      </c>
      <c r="AU11" s="13">
        <f t="shared" si="4"/>
        <v>230.79000000000002</v>
      </c>
      <c r="AV11" s="13">
        <f t="shared" si="7"/>
        <v>5643.2</v>
      </c>
      <c r="AW11" s="13">
        <f t="shared" si="8"/>
        <v>7761.5</v>
      </c>
      <c r="AX11" s="13">
        <f t="shared" si="9"/>
        <v>920.19999999999993</v>
      </c>
      <c r="AY11" s="13">
        <f t="shared" si="10"/>
        <v>1150.99</v>
      </c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x14ac:dyDescent="0.25">
      <c r="A12" s="20">
        <v>7</v>
      </c>
      <c r="B12" s="26" t="s">
        <v>22</v>
      </c>
      <c r="C12" s="27">
        <v>227.9</v>
      </c>
      <c r="D12" s="27">
        <v>90.93</v>
      </c>
      <c r="E12" s="27">
        <v>76.11</v>
      </c>
      <c r="F12" s="27">
        <v>74.430000000000007</v>
      </c>
      <c r="G12" s="27">
        <f t="shared" si="1"/>
        <v>241.47000000000003</v>
      </c>
      <c r="H12" s="2"/>
      <c r="I12" s="40" t="str">
        <f>B9</f>
        <v>Greece</v>
      </c>
      <c r="J12" s="5">
        <f>J11</f>
        <v>5312.4</v>
      </c>
      <c r="K12" s="5">
        <f>K10+SUM(R10:T10)</f>
        <v>699.91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13">
        <f>D9</f>
        <v>86.99</v>
      </c>
      <c r="V12" s="13">
        <f t="shared" ref="V12:W12" si="13">E9</f>
        <v>74.849999999999994</v>
      </c>
      <c r="W12" s="13">
        <f t="shared" si="13"/>
        <v>58.45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4"/>
      <c r="AR12" s="14"/>
      <c r="AT12" s="13">
        <f t="shared" si="3"/>
        <v>1464</v>
      </c>
      <c r="AU12" s="13">
        <f t="shared" si="4"/>
        <v>242.31</v>
      </c>
      <c r="AV12" s="13">
        <f t="shared" si="7"/>
        <v>7761.5</v>
      </c>
      <c r="AW12" s="13">
        <f t="shared" si="8"/>
        <v>9225.5</v>
      </c>
      <c r="AX12" s="13">
        <f t="shared" si="9"/>
        <v>1150.99</v>
      </c>
      <c r="AY12" s="13">
        <f t="shared" si="10"/>
        <v>1393.3</v>
      </c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x14ac:dyDescent="0.25">
      <c r="A13" s="20">
        <v>8</v>
      </c>
      <c r="B13" s="26" t="s">
        <v>23</v>
      </c>
      <c r="C13" s="27">
        <v>2675.9</v>
      </c>
      <c r="D13" s="27">
        <v>91.23</v>
      </c>
      <c r="E13" s="27">
        <v>79.37</v>
      </c>
      <c r="F13" s="27">
        <v>72.72</v>
      </c>
      <c r="G13" s="27">
        <f t="shared" si="1"/>
        <v>243.32000000000002</v>
      </c>
      <c r="H13" s="2"/>
      <c r="I13" s="40"/>
      <c r="J13" s="5">
        <f>J12+C9</f>
        <v>5643.2</v>
      </c>
      <c r="K13" s="5">
        <f>K11+SUM(R11:T11)</f>
        <v>699.91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13">
        <f>D9</f>
        <v>86.99</v>
      </c>
      <c r="V13" s="13">
        <f t="shared" ref="V13:W13" si="14">E9</f>
        <v>74.849999999999994</v>
      </c>
      <c r="W13" s="13">
        <f t="shared" si="14"/>
        <v>58.45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4"/>
      <c r="AR13" s="14"/>
      <c r="AT13" s="13">
        <f t="shared" si="3"/>
        <v>227.9</v>
      </c>
      <c r="AU13" s="13">
        <f t="shared" si="4"/>
        <v>241.47000000000003</v>
      </c>
      <c r="AV13" s="13">
        <f t="shared" si="7"/>
        <v>9225.5</v>
      </c>
      <c r="AW13" s="13">
        <f t="shared" si="8"/>
        <v>9453.4</v>
      </c>
      <c r="AX13" s="13">
        <f t="shared" si="9"/>
        <v>1393.3</v>
      </c>
      <c r="AY13" s="13">
        <f t="shared" si="10"/>
        <v>1634.77</v>
      </c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x14ac:dyDescent="0.25">
      <c r="A14" s="20">
        <v>9</v>
      </c>
      <c r="B14" s="26" t="s">
        <v>24</v>
      </c>
      <c r="C14" s="27">
        <v>2183.6</v>
      </c>
      <c r="D14" s="27">
        <v>91.9</v>
      </c>
      <c r="E14" s="27">
        <v>97.47</v>
      </c>
      <c r="F14" s="27">
        <v>82.29</v>
      </c>
      <c r="G14" s="27">
        <f t="shared" si="1"/>
        <v>271.66000000000003</v>
      </c>
      <c r="H14" s="2"/>
      <c r="I14" s="40" t="s">
        <v>20</v>
      </c>
      <c r="J14" s="5">
        <f>J13</f>
        <v>5643.2</v>
      </c>
      <c r="K14" s="5">
        <f>K12+SUM(U12:W12)</f>
        <v>920.19999999999993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13">
        <v>0</v>
      </c>
      <c r="V14" s="13">
        <v>0</v>
      </c>
      <c r="W14" s="13">
        <v>0</v>
      </c>
      <c r="X14" s="13">
        <f>D10</f>
        <v>86.73</v>
      </c>
      <c r="Y14" s="13">
        <f t="shared" ref="Y14:Z14" si="15">E10</f>
        <v>77.48</v>
      </c>
      <c r="Z14" s="13">
        <f t="shared" si="15"/>
        <v>66.58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4"/>
      <c r="AR14" s="14"/>
      <c r="AT14" s="13">
        <f t="shared" si="3"/>
        <v>2675.9</v>
      </c>
      <c r="AU14" s="13">
        <f t="shared" si="4"/>
        <v>243.32000000000002</v>
      </c>
      <c r="AV14" s="13">
        <f t="shared" si="7"/>
        <v>9453.4</v>
      </c>
      <c r="AW14" s="13">
        <f t="shared" si="8"/>
        <v>12129.3</v>
      </c>
      <c r="AX14" s="13">
        <f t="shared" si="9"/>
        <v>1634.77</v>
      </c>
      <c r="AY14" s="13">
        <f t="shared" si="10"/>
        <v>1878.09</v>
      </c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x14ac:dyDescent="0.25">
      <c r="A15" s="20">
        <v>10</v>
      </c>
      <c r="B15" s="26" t="s">
        <v>25</v>
      </c>
      <c r="C15" s="27">
        <v>405.4</v>
      </c>
      <c r="D15" s="27">
        <v>94.59</v>
      </c>
      <c r="E15" s="27">
        <v>84.71</v>
      </c>
      <c r="F15" s="27">
        <v>81.95</v>
      </c>
      <c r="G15" s="27">
        <f t="shared" si="1"/>
        <v>261.25</v>
      </c>
      <c r="H15" s="2"/>
      <c r="I15" s="40"/>
      <c r="J15" s="5">
        <f>J14+C10</f>
        <v>7761.5</v>
      </c>
      <c r="K15" s="5">
        <f>K13+SUM(U13:W13)</f>
        <v>920.19999999999993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13">
        <v>0</v>
      </c>
      <c r="V15" s="13">
        <v>0</v>
      </c>
      <c r="W15" s="13">
        <v>0</v>
      </c>
      <c r="X15" s="13">
        <f>D10</f>
        <v>86.73</v>
      </c>
      <c r="Y15" s="13">
        <f t="shared" ref="Y15:Z15" si="16">E10</f>
        <v>77.48</v>
      </c>
      <c r="Z15" s="13">
        <f t="shared" si="16"/>
        <v>66.58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4"/>
      <c r="AR15" s="14"/>
      <c r="AT15" s="13">
        <f t="shared" si="3"/>
        <v>2183.6</v>
      </c>
      <c r="AU15" s="13">
        <f t="shared" si="4"/>
        <v>271.66000000000003</v>
      </c>
      <c r="AV15" s="13">
        <f t="shared" si="7"/>
        <v>12129.3</v>
      </c>
      <c r="AW15" s="13">
        <f t="shared" si="8"/>
        <v>14312.9</v>
      </c>
      <c r="AX15" s="13">
        <f t="shared" si="9"/>
        <v>1878.09</v>
      </c>
      <c r="AY15" s="13">
        <f t="shared" si="10"/>
        <v>2149.75</v>
      </c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x14ac:dyDescent="0.25">
      <c r="I16" s="40" t="str">
        <f>B11</f>
        <v>Spain</v>
      </c>
      <c r="J16" s="5">
        <f>J15</f>
        <v>7761.5</v>
      </c>
      <c r="K16" s="5">
        <f>K14+SUM(X14:Z14)</f>
        <v>1150.99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f>D11</f>
        <v>90.22</v>
      </c>
      <c r="AB16" s="13">
        <f t="shared" ref="AB16:AC16" si="17">E11</f>
        <v>76.900000000000006</v>
      </c>
      <c r="AC16" s="13">
        <f t="shared" si="17"/>
        <v>75.19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4"/>
      <c r="AR16" s="14"/>
      <c r="AT16" s="13">
        <f t="shared" si="3"/>
        <v>405.4</v>
      </c>
      <c r="AU16" s="13">
        <f t="shared" si="4"/>
        <v>261.25</v>
      </c>
      <c r="AV16" s="13">
        <f t="shared" si="7"/>
        <v>14312.9</v>
      </c>
      <c r="AW16" s="13">
        <f t="shared" si="8"/>
        <v>14718.3</v>
      </c>
      <c r="AX16" s="13">
        <f t="shared" si="9"/>
        <v>2149.75</v>
      </c>
      <c r="AY16" s="13">
        <f t="shared" si="10"/>
        <v>2411</v>
      </c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2:64" x14ac:dyDescent="0.25">
      <c r="B17" s="28" t="s">
        <v>15</v>
      </c>
      <c r="C17" s="29">
        <f>SUM(C6:C15)</f>
        <v>14718.3</v>
      </c>
      <c r="D17" s="29">
        <f>SUM(D6:D15)</f>
        <v>892.69</v>
      </c>
      <c r="E17" s="29">
        <f t="shared" ref="E17:G17" si="18">SUM(E6:E15)</f>
        <v>804.3900000000001</v>
      </c>
      <c r="F17" s="29">
        <f t="shared" si="18"/>
        <v>713.92</v>
      </c>
      <c r="G17" s="29">
        <f t="shared" si="18"/>
        <v>2411</v>
      </c>
      <c r="I17" s="40"/>
      <c r="J17" s="5">
        <f>J16+C11</f>
        <v>9225.5</v>
      </c>
      <c r="K17" s="5">
        <f>K15+SUM(X15:Z15)</f>
        <v>1150.99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f>D11</f>
        <v>90.22</v>
      </c>
      <c r="AB17" s="13">
        <f t="shared" ref="AB17:AC17" si="19">E11</f>
        <v>76.900000000000006</v>
      </c>
      <c r="AC17" s="13">
        <f t="shared" si="19"/>
        <v>75.19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4"/>
      <c r="AR17" s="14"/>
      <c r="AT17" s="13"/>
      <c r="AU17" s="13"/>
      <c r="AV17" s="13">
        <f t="shared" si="7"/>
        <v>14718.3</v>
      </c>
      <c r="AW17" s="13"/>
      <c r="AX17" s="13">
        <f t="shared" si="9"/>
        <v>2411</v>
      </c>
      <c r="AY17" s="1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2:64" x14ac:dyDescent="0.25">
      <c r="I18" s="40" t="str">
        <f>B12</f>
        <v>Portugal</v>
      </c>
      <c r="J18" s="5">
        <f>J17</f>
        <v>9225.5</v>
      </c>
      <c r="K18" s="5">
        <f>K16+SUM(AA16:AC16)</f>
        <v>1393.3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f>D12</f>
        <v>90.93</v>
      </c>
      <c r="AE18" s="13">
        <f t="shared" ref="AE18:AF18" si="20">E12</f>
        <v>76.11</v>
      </c>
      <c r="AF18" s="13">
        <f t="shared" si="20"/>
        <v>74.430000000000007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4"/>
      <c r="AR18" s="14"/>
      <c r="AT18" s="13"/>
      <c r="AU18" s="13"/>
      <c r="AV18" s="13"/>
      <c r="AW18" s="13"/>
      <c r="AX18" s="13"/>
      <c r="AY18" s="1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2:64" x14ac:dyDescent="0.25">
      <c r="I19" s="40"/>
      <c r="J19" s="5">
        <f>J18+C12</f>
        <v>9453.4</v>
      </c>
      <c r="K19" s="5">
        <f>K17+SUM(AA17:AC17)</f>
        <v>1393.3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f>D12</f>
        <v>90.93</v>
      </c>
      <c r="AE19" s="13">
        <f t="shared" ref="AE19:AF19" si="21">E12</f>
        <v>76.11</v>
      </c>
      <c r="AF19" s="13">
        <f t="shared" si="21"/>
        <v>74.430000000000007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4"/>
      <c r="AR19" s="14"/>
      <c r="AT19" s="15"/>
      <c r="AU19" s="15"/>
      <c r="AV19" s="15"/>
      <c r="AW19" s="15"/>
      <c r="AX19" s="15"/>
      <c r="AY19" s="15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2:64" x14ac:dyDescent="0.25">
      <c r="B20" s="20"/>
      <c r="C20" s="30" t="s">
        <v>33</v>
      </c>
      <c r="D20" s="30" t="s">
        <v>34</v>
      </c>
      <c r="E20" s="31"/>
      <c r="F20" s="31"/>
      <c r="G20" s="31"/>
      <c r="I20" s="40" t="str">
        <f>B13</f>
        <v>France</v>
      </c>
      <c r="J20" s="5">
        <f>J19</f>
        <v>9453.4</v>
      </c>
      <c r="K20" s="5">
        <f>K18+SUM(AD18:AF18)</f>
        <v>1634.77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f>D13</f>
        <v>91.23</v>
      </c>
      <c r="AH20" s="13">
        <f t="shared" ref="AH20:AI20" si="22">E13</f>
        <v>79.37</v>
      </c>
      <c r="AI20" s="13">
        <f t="shared" si="22"/>
        <v>72.72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4"/>
      <c r="AR20" s="14"/>
      <c r="AT20" s="15"/>
      <c r="AU20" s="15"/>
      <c r="AV20" s="15"/>
      <c r="AW20" s="15"/>
      <c r="AX20" s="15"/>
      <c r="AY20" s="15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2:64" x14ac:dyDescent="0.25">
      <c r="B21" s="20" t="s">
        <v>14</v>
      </c>
      <c r="C21" s="32">
        <v>1000</v>
      </c>
      <c r="D21" s="32">
        <v>0</v>
      </c>
      <c r="E21" s="33"/>
      <c r="F21" s="33"/>
      <c r="G21" s="33"/>
      <c r="I21" s="40"/>
      <c r="J21" s="5">
        <f>J20+C13</f>
        <v>12129.3</v>
      </c>
      <c r="K21" s="5">
        <f>K19+SUM(AD19:AF19)</f>
        <v>1634.77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f>D13</f>
        <v>91.23</v>
      </c>
      <c r="AH21" s="13">
        <f t="shared" ref="AH21:AI21" si="23">E13</f>
        <v>79.37</v>
      </c>
      <c r="AI21" s="13">
        <f t="shared" si="23"/>
        <v>72.72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4"/>
      <c r="AR21" s="14"/>
      <c r="AT21" s="13" t="s">
        <v>13</v>
      </c>
      <c r="AU21" s="13"/>
      <c r="AV21" s="13">
        <v>0</v>
      </c>
      <c r="AW21" s="13">
        <f>AW16</f>
        <v>14718.3</v>
      </c>
      <c r="AX21" s="13">
        <v>0</v>
      </c>
      <c r="AY21" s="13">
        <f>AY16</f>
        <v>2411</v>
      </c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2:64" x14ac:dyDescent="0.25">
      <c r="I22" s="40" t="str">
        <f>B14</f>
        <v>United Kingdom</v>
      </c>
      <c r="J22" s="5">
        <f>J21</f>
        <v>12129.3</v>
      </c>
      <c r="K22" s="5">
        <f>K20+SUM(AG20:AI20)</f>
        <v>1878.09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f>D14</f>
        <v>91.9</v>
      </c>
      <c r="AK22" s="13">
        <f t="shared" ref="AK22:AL22" si="24">E14</f>
        <v>97.47</v>
      </c>
      <c r="AL22" s="13">
        <f t="shared" si="24"/>
        <v>82.29</v>
      </c>
      <c r="AM22" s="13">
        <v>0</v>
      </c>
      <c r="AN22" s="13">
        <v>0</v>
      </c>
      <c r="AO22" s="13">
        <v>0</v>
      </c>
      <c r="AP22" s="13">
        <v>0</v>
      </c>
      <c r="AQ22" s="14"/>
      <c r="AR22" s="14"/>
      <c r="AT22" s="15"/>
      <c r="AU22" s="15"/>
      <c r="AV22" s="15"/>
      <c r="AW22" s="15"/>
      <c r="AX22" s="15"/>
      <c r="AY22" s="15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2:64" x14ac:dyDescent="0.25">
      <c r="B23" s="34" t="s">
        <v>43</v>
      </c>
      <c r="I23" s="40"/>
      <c r="J23" s="5">
        <f>J22+C14</f>
        <v>14312.9</v>
      </c>
      <c r="K23" s="5">
        <f>K21+SUM(AG21:AI21)</f>
        <v>1878.09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f>D14</f>
        <v>91.9</v>
      </c>
      <c r="AK23" s="13">
        <f t="shared" ref="AK23:AL23" si="25">E14</f>
        <v>97.47</v>
      </c>
      <c r="AL23" s="13">
        <f t="shared" si="25"/>
        <v>82.29</v>
      </c>
      <c r="AM23" s="13">
        <v>0</v>
      </c>
      <c r="AN23" s="13">
        <v>0</v>
      </c>
      <c r="AO23" s="13">
        <v>0</v>
      </c>
      <c r="AP23" s="13">
        <v>0</v>
      </c>
      <c r="AQ23" s="14"/>
      <c r="AR23" s="14"/>
      <c r="AT23" s="13"/>
      <c r="AU23" s="13"/>
      <c r="AV23" s="13"/>
      <c r="AW23" s="13"/>
      <c r="AX23" s="13"/>
      <c r="AY23" s="1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2:64" x14ac:dyDescent="0.25">
      <c r="B24" s="35" t="s">
        <v>45</v>
      </c>
      <c r="C24" s="35"/>
      <c r="I24" s="40" t="str">
        <f>B15</f>
        <v>Sweden</v>
      </c>
      <c r="J24" s="5">
        <f>J23</f>
        <v>14312.9</v>
      </c>
      <c r="K24" s="5">
        <f>K22+SUM(AJ22:AL22)</f>
        <v>2149.75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f>D15</f>
        <v>94.59</v>
      </c>
      <c r="AN24" s="13">
        <f t="shared" ref="AN24:AO24" si="26">E15</f>
        <v>84.71</v>
      </c>
      <c r="AO24" s="13">
        <f t="shared" si="26"/>
        <v>81.95</v>
      </c>
      <c r="AP24" s="13">
        <v>0</v>
      </c>
      <c r="AQ24" s="14"/>
      <c r="AR24" s="14"/>
      <c r="AT24" s="15"/>
      <c r="AU24" s="15"/>
      <c r="AV24" s="15"/>
      <c r="AW24" s="15"/>
      <c r="AX24" s="15"/>
      <c r="AY24" s="15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2:64" x14ac:dyDescent="0.25">
      <c r="B25" s="35" t="s">
        <v>44</v>
      </c>
      <c r="C25" s="35"/>
      <c r="I25" s="40"/>
      <c r="J25" s="5">
        <f>J24+C15</f>
        <v>14718.3</v>
      </c>
      <c r="K25" s="5">
        <f>K23+SUM(AJ23:AL23)</f>
        <v>2149.75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f>D15</f>
        <v>94.59</v>
      </c>
      <c r="AN25" s="13">
        <f t="shared" ref="AN25:AO25" si="27">E15</f>
        <v>84.71</v>
      </c>
      <c r="AO25" s="13">
        <f t="shared" si="27"/>
        <v>81.95</v>
      </c>
      <c r="AP25" s="13">
        <v>0</v>
      </c>
      <c r="AQ25" s="14"/>
      <c r="AR25" s="14"/>
      <c r="AT25" s="15"/>
      <c r="AU25" s="15"/>
      <c r="AV25" s="15"/>
      <c r="AW25" s="15"/>
      <c r="AX25" s="15"/>
      <c r="AY25" s="15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x14ac:dyDescent="0.25">
      <c r="I26" s="40" t="str">
        <f>B21</f>
        <v>Border right &amp; top</v>
      </c>
      <c r="J26" s="5">
        <f>J25</f>
        <v>14718.3</v>
      </c>
      <c r="K26" s="5">
        <f>K24+SUM(AM24:AO24)</f>
        <v>2411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f>D21</f>
        <v>0</v>
      </c>
      <c r="AQ26" s="14"/>
      <c r="AR26" s="14"/>
      <c r="AT26" s="16"/>
      <c r="AU26" s="15"/>
      <c r="AV26" s="15"/>
      <c r="AW26" s="15"/>
      <c r="AX26" s="15"/>
      <c r="AY26" s="15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4" x14ac:dyDescent="0.25">
      <c r="B27" s="18" t="s">
        <v>27</v>
      </c>
      <c r="I27" s="40"/>
      <c r="J27" s="5">
        <f>J26+C21</f>
        <v>15718.3</v>
      </c>
      <c r="K27" s="5">
        <f>K25+SUM(AM25:AO25)</f>
        <v>2411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f>D21</f>
        <v>0</v>
      </c>
      <c r="AQ27" s="14"/>
      <c r="AR27" s="14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2:64" x14ac:dyDescent="0.25">
      <c r="B28" s="18" t="s">
        <v>8</v>
      </c>
      <c r="I28" s="7"/>
      <c r="J28" s="5">
        <f>J27</f>
        <v>15718.3</v>
      </c>
      <c r="K28" s="5">
        <f>K27</f>
        <v>2411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f>D21</f>
        <v>0</v>
      </c>
      <c r="AQ28" s="14"/>
      <c r="AR28" s="14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2:64" x14ac:dyDescent="0.25">
      <c r="B29" s="18" t="s">
        <v>12</v>
      </c>
      <c r="I29" s="7"/>
      <c r="J29" s="8"/>
      <c r="K29" s="8"/>
      <c r="L29" s="4"/>
      <c r="M29" s="4"/>
      <c r="N29" s="4"/>
      <c r="O29" s="4"/>
      <c r="P29" s="4"/>
      <c r="Q29" s="4"/>
      <c r="R29" s="4"/>
      <c r="S29" s="4"/>
      <c r="T29" s="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Z29" s="3"/>
      <c r="BA29" s="6"/>
      <c r="BB29" s="3"/>
      <c r="BC29" s="6"/>
      <c r="BD29" s="3"/>
      <c r="BE29" s="3"/>
      <c r="BF29" s="3"/>
      <c r="BG29" s="3"/>
      <c r="BH29" s="3"/>
      <c r="BI29" s="3"/>
      <c r="BJ29" s="3"/>
      <c r="BK29" s="3"/>
      <c r="BL29" s="3"/>
    </row>
    <row r="30" spans="2:64" x14ac:dyDescent="0.25">
      <c r="B30" s="18" t="s">
        <v>9</v>
      </c>
      <c r="I30" s="9"/>
      <c r="J30" s="8"/>
      <c r="K30" s="8"/>
      <c r="L30" s="4"/>
      <c r="M30" s="4"/>
      <c r="N30" s="4"/>
      <c r="O30" s="4"/>
      <c r="P30" s="4"/>
      <c r="Q30" s="4"/>
      <c r="R30" s="4"/>
      <c r="S30" s="4"/>
      <c r="T30" s="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2:64" x14ac:dyDescent="0.25">
      <c r="B31" s="18" t="s">
        <v>10</v>
      </c>
      <c r="I31" s="9"/>
      <c r="J31" s="8"/>
      <c r="K31" s="8"/>
      <c r="L31" s="4"/>
      <c r="M31" s="4"/>
      <c r="N31" s="4"/>
      <c r="O31" s="4"/>
      <c r="P31" s="4"/>
      <c r="Q31" s="4"/>
      <c r="R31" s="4"/>
      <c r="S31" s="4"/>
      <c r="T31" s="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2:64" x14ac:dyDescent="0.25">
      <c r="B32" s="35" t="s">
        <v>11</v>
      </c>
      <c r="I32" s="9"/>
      <c r="J32" s="8"/>
      <c r="K32" s="8"/>
      <c r="L32" s="4"/>
      <c r="M32" s="4"/>
      <c r="N32" s="4"/>
      <c r="O32" s="4"/>
      <c r="P32" s="4"/>
      <c r="Q32" s="4"/>
      <c r="R32" s="4"/>
      <c r="S32" s="4"/>
      <c r="T32" s="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2:64" x14ac:dyDescent="0.25">
      <c r="B33" s="18" t="s">
        <v>38</v>
      </c>
      <c r="C33" s="36" t="s">
        <v>39</v>
      </c>
      <c r="D33" s="35"/>
      <c r="E33" s="35"/>
      <c r="F33" s="35"/>
      <c r="G33" s="35"/>
      <c r="I33" s="9"/>
      <c r="J33" s="8"/>
      <c r="K33" s="8"/>
      <c r="L33" s="4"/>
      <c r="M33" s="4"/>
      <c r="N33" s="4"/>
      <c r="O33" s="4"/>
      <c r="P33" s="4"/>
      <c r="Q33" s="4"/>
      <c r="R33" s="4"/>
      <c r="S33" s="4"/>
      <c r="T33" s="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2:64" x14ac:dyDescent="0.25">
      <c r="B34" s="37"/>
      <c r="C34" s="36" t="s">
        <v>40</v>
      </c>
      <c r="I34" s="9"/>
      <c r="J34" s="8"/>
      <c r="K34" s="8"/>
      <c r="L34" s="4"/>
      <c r="M34" s="4"/>
      <c r="N34" s="4"/>
      <c r="O34" s="4"/>
      <c r="P34" s="4"/>
      <c r="Q34" s="4"/>
      <c r="R34" s="4"/>
      <c r="S34" s="4"/>
      <c r="T34" s="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2:64" x14ac:dyDescent="0.25">
      <c r="C35" s="36" t="s">
        <v>41</v>
      </c>
      <c r="I35" s="9"/>
      <c r="J35" s="8"/>
      <c r="K35" s="8"/>
      <c r="L35" s="4"/>
      <c r="M35" s="4"/>
      <c r="N35" s="4"/>
      <c r="O35" s="4"/>
      <c r="P35" s="4"/>
      <c r="Q35" s="4"/>
      <c r="R35" s="4"/>
      <c r="S35" s="4"/>
      <c r="T35" s="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2:64" x14ac:dyDescent="0.25">
      <c r="C36" s="36" t="s">
        <v>42</v>
      </c>
      <c r="I36" s="9"/>
      <c r="J36" s="8"/>
      <c r="K36" s="8"/>
      <c r="L36" s="4"/>
      <c r="M36" s="4"/>
      <c r="N36" s="4"/>
      <c r="O36" s="4"/>
      <c r="P36" s="4"/>
      <c r="Q36" s="4"/>
      <c r="R36" s="4"/>
      <c r="S36" s="4"/>
      <c r="T36" s="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2:64" x14ac:dyDescent="0.25">
      <c r="B37" s="35" t="s">
        <v>35</v>
      </c>
      <c r="I37" s="9"/>
      <c r="J37" s="8"/>
      <c r="K37" s="8"/>
      <c r="L37" s="4"/>
      <c r="M37" s="4"/>
      <c r="N37" s="4"/>
      <c r="O37" s="4"/>
      <c r="P37" s="4"/>
      <c r="Q37" s="4"/>
      <c r="R37" s="4"/>
      <c r="S37" s="4"/>
      <c r="T37" s="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2:64" x14ac:dyDescent="0.25">
      <c r="B38" s="35" t="s">
        <v>36</v>
      </c>
      <c r="I38" s="9"/>
      <c r="J38" s="8"/>
      <c r="K38" s="8"/>
      <c r="L38" s="4"/>
      <c r="M38" s="4"/>
      <c r="N38" s="4"/>
      <c r="O38" s="4"/>
      <c r="P38" s="4"/>
      <c r="Q38" s="4"/>
      <c r="R38" s="4"/>
      <c r="S38" s="4"/>
      <c r="T38" s="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7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2:64" x14ac:dyDescent="0.25">
      <c r="B39" s="35" t="s">
        <v>37</v>
      </c>
      <c r="I39" s="9"/>
      <c r="J39" s="8"/>
      <c r="K39" s="8"/>
      <c r="L39" s="4"/>
      <c r="M39" s="4"/>
      <c r="N39" s="4"/>
      <c r="O39" s="4"/>
      <c r="P39" s="4"/>
      <c r="Q39" s="4"/>
      <c r="R39" s="4"/>
      <c r="S39" s="4"/>
      <c r="T39" s="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7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2:64" x14ac:dyDescent="0.25">
      <c r="I40" s="4"/>
      <c r="J40" s="8"/>
      <c r="K40" s="8"/>
      <c r="L40" s="4"/>
      <c r="M40" s="4"/>
      <c r="N40" s="4"/>
      <c r="O40" s="4"/>
      <c r="P40" s="4"/>
      <c r="Q40" s="4"/>
      <c r="R40" s="4"/>
      <c r="S40" s="4"/>
      <c r="T40" s="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7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2:64" x14ac:dyDescent="0.25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</sheetData>
  <mergeCells count="11">
    <mergeCell ref="I16:I17"/>
    <mergeCell ref="I6:I7"/>
    <mergeCell ref="I8:I9"/>
    <mergeCell ref="I10:I11"/>
    <mergeCell ref="I12:I13"/>
    <mergeCell ref="I14:I15"/>
    <mergeCell ref="I18:I19"/>
    <mergeCell ref="I20:I21"/>
    <mergeCell ref="I22:I23"/>
    <mergeCell ref="I24:I25"/>
    <mergeCell ref="I26:I27"/>
  </mergeCells>
  <hyperlinks>
    <hyperlink ref="B32" r:id="rId1"/>
    <hyperlink ref="C33" r:id="rId2"/>
    <hyperlink ref="C34" r:id="rId3"/>
    <hyperlink ref="B37" r:id="rId4"/>
    <hyperlink ref="B38" r:id="rId5"/>
    <hyperlink ref="B39" r:id="rId6"/>
    <hyperlink ref="C35" r:id="rId7"/>
    <hyperlink ref="C36" r:id="rId8"/>
    <hyperlink ref="B25" r:id="rId9"/>
    <hyperlink ref="B24" r:id="rId10"/>
  </hyperlink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1"/>
  <headerFooter>
    <oddFooter>&amp;L&amp;F&amp;R&amp;A</oddFooter>
  </headerFooter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SPI Social Progress Indicator</vt:lpstr>
      <vt:lpstr>Sheet2</vt:lpstr>
      <vt:lpstr>Sheet3</vt:lpstr>
      <vt:lpstr>'SPI Social Progress Indicator'!Druckbereich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2013-06-13T07:57:21Z</cp:lastPrinted>
  <dcterms:created xsi:type="dcterms:W3CDTF">2011-09-13T15:36:48Z</dcterms:created>
  <dcterms:modified xsi:type="dcterms:W3CDTF">2015-02-18T13:18:02Z</dcterms:modified>
</cp:coreProperties>
</file>