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Vector06" sheetId="5" r:id="rId1"/>
    <sheet name="Sheet2" sheetId="2" r:id="rId2"/>
    <sheet name="Sheet3" sheetId="3" r:id="rId3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D10" i="5" l="1"/>
  <c r="D9" i="5"/>
  <c r="D8" i="5"/>
  <c r="D7" i="5"/>
  <c r="D6" i="5"/>
  <c r="D5" i="5"/>
  <c r="E10" i="5"/>
  <c r="E9" i="5"/>
  <c r="E8" i="5"/>
  <c r="E7" i="5"/>
  <c r="E6" i="5"/>
  <c r="E5" i="5"/>
  <c r="T27" i="5" l="1"/>
  <c r="T26" i="5"/>
  <c r="T25" i="5"/>
  <c r="G25" i="5"/>
  <c r="S24" i="5"/>
  <c r="S23" i="5"/>
  <c r="G23" i="5"/>
  <c r="R22" i="5"/>
  <c r="R21" i="5"/>
  <c r="G21" i="5"/>
  <c r="Q20" i="5"/>
  <c r="Q19" i="5"/>
  <c r="G19" i="5"/>
  <c r="P18" i="5"/>
  <c r="P17" i="5"/>
  <c r="G17" i="5"/>
  <c r="O16" i="5"/>
  <c r="E16" i="5"/>
  <c r="D16" i="5"/>
  <c r="Y15" i="5"/>
  <c r="X15" i="5"/>
  <c r="O15" i="5"/>
  <c r="G15" i="5"/>
  <c r="Y14" i="5"/>
  <c r="X14" i="5"/>
  <c r="N14" i="5"/>
  <c r="Y13" i="5"/>
  <c r="X13" i="5"/>
  <c r="N13" i="5"/>
  <c r="G13" i="5"/>
  <c r="Y12" i="5"/>
  <c r="X12" i="5"/>
  <c r="M12" i="5"/>
  <c r="Y11" i="5"/>
  <c r="X11" i="5"/>
  <c r="M11" i="5"/>
  <c r="G11" i="5"/>
  <c r="Y10" i="5"/>
  <c r="X10" i="5"/>
  <c r="L10" i="5"/>
  <c r="Y9" i="5"/>
  <c r="X9" i="5"/>
  <c r="L9" i="5"/>
  <c r="G9" i="5"/>
  <c r="Y8" i="5"/>
  <c r="X8" i="5"/>
  <c r="K8" i="5"/>
  <c r="I8" i="5"/>
  <c r="Y7" i="5"/>
  <c r="X7" i="5"/>
  <c r="K7" i="5"/>
  <c r="I7" i="5"/>
  <c r="G7" i="5"/>
  <c r="Y6" i="5"/>
  <c r="AC6" i="5" s="1"/>
  <c r="AB7" i="5" s="1"/>
  <c r="X6" i="5"/>
  <c r="AA6" i="5" s="1"/>
  <c r="Z7" i="5" s="1"/>
  <c r="J6" i="5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J5" i="5"/>
  <c r="G5" i="5"/>
  <c r="T4" i="5"/>
  <c r="S4" i="5"/>
  <c r="R4" i="5"/>
  <c r="Q4" i="5"/>
  <c r="P4" i="5"/>
  <c r="O4" i="5"/>
  <c r="N4" i="5"/>
  <c r="M4" i="5"/>
  <c r="L4" i="5"/>
  <c r="K4" i="5"/>
  <c r="J4" i="5"/>
  <c r="I9" i="5" l="1"/>
  <c r="I11" i="5" s="1"/>
  <c r="I13" i="5" s="1"/>
  <c r="I15" i="5" s="1"/>
  <c r="I17" i="5" s="1"/>
  <c r="I19" i="5" s="1"/>
  <c r="I21" i="5" s="1"/>
  <c r="I23" i="5" s="1"/>
  <c r="I25" i="5" s="1"/>
  <c r="AC7" i="5"/>
  <c r="AB8" i="5" s="1"/>
  <c r="AC8" i="5" s="1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C20" i="5" s="1"/>
  <c r="AA7" i="5"/>
  <c r="Z8" i="5" s="1"/>
  <c r="AA8" i="5" s="1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I10" i="5"/>
  <c r="I12" i="5" s="1"/>
  <c r="I14" i="5" s="1"/>
  <c r="I16" i="5" s="1"/>
  <c r="I18" i="5" s="1"/>
  <c r="I20" i="5" s="1"/>
  <c r="I22" i="5" s="1"/>
  <c r="I24" i="5" s="1"/>
  <c r="I26" i="5" s="1"/>
  <c r="I27" i="5" s="1"/>
  <c r="AB16" i="5" l="1"/>
  <c r="AC5" i="5"/>
  <c r="AA5" i="5"/>
  <c r="AA20" i="5"/>
</calcChain>
</file>

<file path=xl/sharedStrings.xml><?xml version="1.0" encoding="utf-8"?>
<sst xmlns="http://schemas.openxmlformats.org/spreadsheetml/2006/main" count="36" uniqueCount="36">
  <si>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</si>
  <si>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</si>
  <si>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</si>
  <si>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</si>
  <si>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</si>
  <si>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</si>
  <si>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</si>
  <si>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</si>
  <si>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</si>
  <si>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</si>
  <si>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</si>
  <si>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</si>
  <si>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</si>
  <si>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www.bengin.net</t>
  </si>
  <si>
    <t>www.insede.org</t>
  </si>
  <si>
    <t>https://plus.google.com/107048744275438760860/posts</t>
  </si>
  <si>
    <t>Additional infos</t>
  </si>
  <si>
    <t>@ Google+</t>
  </si>
  <si>
    <t>Average-Vector</t>
  </si>
  <si>
    <t>Border right &amp; top</t>
  </si>
  <si>
    <t>Sum</t>
  </si>
  <si>
    <t>INSEDE/bengin Vectortools</t>
  </si>
  <si>
    <t>x-axis</t>
  </si>
  <si>
    <t>y-axis</t>
  </si>
  <si>
    <t>Source:</t>
  </si>
  <si>
    <t>Asia Pacific</t>
  </si>
  <si>
    <t>Middle East and Africa</t>
  </si>
  <si>
    <t>Latin America</t>
  </si>
  <si>
    <t>Central and eastern Europe</t>
  </si>
  <si>
    <t>Western Europe</t>
  </si>
  <si>
    <t>North America</t>
  </si>
  <si>
    <t>http://www.economist.com/blogs/graphicdetail/2012/07/daily-chart-0</t>
  </si>
  <si>
    <t>© 2012, Peter Bretscher</t>
  </si>
  <si>
    <t>2007 ($ billion)</t>
  </si>
  <si>
    <t>2011 ($ billion)</t>
  </si>
  <si>
    <t>Pre-tax profits 1'000 largest banks (tier-one)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</si>
</sst>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2" fillId="0" borderId="0" xfId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5" fillId="0" borderId="0" xfId="0" applyFont="1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0" xfId="0" quotePrefix="1" applyFont="1"/>
    <xf numFmtId="164" fontId="1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 vertical="center"/>
    </xf>
    <xf numFmtId="0" fontId="1" fillId="0" borderId="2" xfId="0" applyFont="1" applyBorder="1"/>
    <xf numFmtId="4" fontId="1" fillId="0" borderId="2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DFF7A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Vector06!$C$4</c:f>
          <c:strCache>
            <c:ptCount val="1"/>
            <c:pt idx="0">
              <c:v>Pre-tax profits 1'000 largest banks (tier-one)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Vector06!$I$4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410.71800000000002</c:v>
                </c:pt>
                <c:pt idx="3">
                  <c:v>410.71800000000002</c:v>
                </c:pt>
                <c:pt idx="4">
                  <c:v>460.24800000000005</c:v>
                </c:pt>
                <c:pt idx="5">
                  <c:v>460.24800000000005</c:v>
                </c:pt>
                <c:pt idx="6">
                  <c:v>509.77800000000002</c:v>
                </c:pt>
                <c:pt idx="7">
                  <c:v>509.77800000000002</c:v>
                </c:pt>
                <c:pt idx="8">
                  <c:v>535.68600000000004</c:v>
                </c:pt>
                <c:pt idx="9">
                  <c:v>535.68600000000004</c:v>
                </c:pt>
                <c:pt idx="10">
                  <c:v>583.69200000000001</c:v>
                </c:pt>
                <c:pt idx="11">
                  <c:v>583.69200000000001</c:v>
                </c:pt>
                <c:pt idx="12">
                  <c:v>762</c:v>
                </c:pt>
                <c:pt idx="13">
                  <c:v>762</c:v>
                </c:pt>
                <c:pt idx="14">
                  <c:v>762</c:v>
                </c:pt>
                <c:pt idx="15">
                  <c:v>762</c:v>
                </c:pt>
                <c:pt idx="16">
                  <c:v>762</c:v>
                </c:pt>
                <c:pt idx="17">
                  <c:v>762</c:v>
                </c:pt>
                <c:pt idx="18">
                  <c:v>762</c:v>
                </c:pt>
                <c:pt idx="19">
                  <c:v>762</c:v>
                </c:pt>
                <c:pt idx="20">
                  <c:v>762</c:v>
                </c:pt>
                <c:pt idx="21">
                  <c:v>762</c:v>
                </c:pt>
                <c:pt idx="22">
                  <c:v>762</c:v>
                </c:pt>
              </c:numCache>
            </c:numRef>
          </c:val>
        </c:ser>
        <c:ser>
          <c:idx val="1"/>
          <c:order val="1"/>
          <c:tx>
            <c:strRef>
              <c:f>Vector06!$J$4</c:f>
              <c:strCache>
                <c:ptCount val="1"/>
                <c:pt idx="0">
                  <c:v>Asia Pacific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Vector06!$J$5:$J$27</c:f>
              <c:numCache>
                <c:formatCode>#,##0</c:formatCode>
                <c:ptCount val="23"/>
                <c:pt idx="0">
                  <c:v>410.71800000000002</c:v>
                </c:pt>
                <c:pt idx="1">
                  <c:v>410.71800000000002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Vector06!$K$4</c:f>
              <c:strCache>
                <c:ptCount val="1"/>
                <c:pt idx="0">
                  <c:v>Middle East and Africa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49.53</c:v>
                </c:pt>
                <c:pt idx="3">
                  <c:v>49.53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Vector06!$L$4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49.53</c:v>
                </c:pt>
                <c:pt idx="5">
                  <c:v>49.53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Vector06!$M$4</c:f>
              <c:strCache>
                <c:ptCount val="1"/>
                <c:pt idx="0">
                  <c:v>Central and eastern Europe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25.908000000000001</c:v>
                </c:pt>
                <c:pt idx="7">
                  <c:v>25.908000000000001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Vector06!$N$4</c:f>
              <c:strCache>
                <c:ptCount val="1"/>
                <c:pt idx="0">
                  <c:v>Western Europe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Vector06!$N$5:$N$27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48.006</c:v>
                </c:pt>
                <c:pt idx="9">
                  <c:v>48.006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Vector06!$O$4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Vector06!$O$5:$O$27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178.30800000000002</c:v>
                </c:pt>
                <c:pt idx="11">
                  <c:v>178.30800000000002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7"/>
          <c:tx>
            <c:strRef>
              <c:f>Vector06!$T$4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Vector06!$H$5:$H$27</c:f>
              <c:numCache>
                <c:formatCode>#,##0</c:formatCode>
                <c:ptCount val="23"/>
                <c:pt idx="0">
                  <c:v>0</c:v>
                </c:pt>
                <c:pt idx="1">
                  <c:v>148.554</c:v>
                </c:pt>
                <c:pt idx="2">
                  <c:v>148.554</c:v>
                </c:pt>
                <c:pt idx="3">
                  <c:v>181.566</c:v>
                </c:pt>
                <c:pt idx="4">
                  <c:v>181.566</c:v>
                </c:pt>
                <c:pt idx="5">
                  <c:v>201.21600000000001</c:v>
                </c:pt>
                <c:pt idx="6">
                  <c:v>201.21600000000001</c:v>
                </c:pt>
                <c:pt idx="7">
                  <c:v>215.364</c:v>
                </c:pt>
                <c:pt idx="8">
                  <c:v>215.364</c:v>
                </c:pt>
                <c:pt idx="9">
                  <c:v>578.49599999999998</c:v>
                </c:pt>
                <c:pt idx="10">
                  <c:v>578.49599999999998</c:v>
                </c:pt>
                <c:pt idx="11">
                  <c:v>786.78600000000006</c:v>
                </c:pt>
                <c:pt idx="12">
                  <c:v>786.78600000000006</c:v>
                </c:pt>
                <c:pt idx="13">
                  <c:v>786.78600000000006</c:v>
                </c:pt>
                <c:pt idx="14">
                  <c:v>786.78600000000006</c:v>
                </c:pt>
                <c:pt idx="15">
                  <c:v>786.78600000000006</c:v>
                </c:pt>
                <c:pt idx="16">
                  <c:v>786.78600000000006</c:v>
                </c:pt>
                <c:pt idx="17">
                  <c:v>786.78600000000006</c:v>
                </c:pt>
                <c:pt idx="18">
                  <c:v>786.78600000000006</c:v>
                </c:pt>
                <c:pt idx="19">
                  <c:v>786.78600000000006</c:v>
                </c:pt>
                <c:pt idx="20">
                  <c:v>786.78600000000006</c:v>
                </c:pt>
                <c:pt idx="21">
                  <c:v>886.78600000000006</c:v>
                </c:pt>
                <c:pt idx="22">
                  <c:v>886.78600000000006</c:v>
                </c:pt>
              </c:numCache>
            </c:numRef>
          </c:cat>
          <c:val>
            <c:numRef>
              <c:f>Vector06!$T$5:$T$27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62560"/>
        <c:axId val="70960640"/>
      </c:areaChart>
      <c:scatterChart>
        <c:scatterStyle val="lineMarker"/>
        <c:varyColors val="0"/>
        <c:ser>
          <c:idx val="13"/>
          <c:order val="8"/>
          <c:tx>
            <c:v>Vectorprofile</c:v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Vector06!$Z$6:$Z$16</c:f>
              <c:numCache>
                <c:formatCode>#,##0</c:formatCode>
                <c:ptCount val="11"/>
                <c:pt idx="0">
                  <c:v>0</c:v>
                </c:pt>
                <c:pt idx="1">
                  <c:v>148.554</c:v>
                </c:pt>
                <c:pt idx="2">
                  <c:v>181.566</c:v>
                </c:pt>
                <c:pt idx="3">
                  <c:v>201.21600000000001</c:v>
                </c:pt>
                <c:pt idx="4">
                  <c:v>215.364</c:v>
                </c:pt>
                <c:pt idx="5">
                  <c:v>578.49599999999998</c:v>
                </c:pt>
                <c:pt idx="6">
                  <c:v>786.78600000000006</c:v>
                </c:pt>
                <c:pt idx="7">
                  <c:v>786.78600000000006</c:v>
                </c:pt>
                <c:pt idx="8">
                  <c:v>786.78600000000006</c:v>
                </c:pt>
                <c:pt idx="9">
                  <c:v>786.78600000000006</c:v>
                </c:pt>
                <c:pt idx="10">
                  <c:v>786.78600000000006</c:v>
                </c:pt>
              </c:numCache>
            </c:numRef>
          </c:xVal>
          <c:yVal>
            <c:numRef>
              <c:f>Vector06!$AB$6:$AB$16</c:f>
              <c:numCache>
                <c:formatCode>#,##0</c:formatCode>
                <c:ptCount val="11"/>
                <c:pt idx="0">
                  <c:v>0</c:v>
                </c:pt>
                <c:pt idx="1">
                  <c:v>410.71800000000002</c:v>
                </c:pt>
                <c:pt idx="2">
                  <c:v>460.24800000000005</c:v>
                </c:pt>
                <c:pt idx="3">
                  <c:v>509.77800000000002</c:v>
                </c:pt>
                <c:pt idx="4">
                  <c:v>535.68600000000004</c:v>
                </c:pt>
                <c:pt idx="5">
                  <c:v>583.69200000000001</c:v>
                </c:pt>
                <c:pt idx="6">
                  <c:v>762</c:v>
                </c:pt>
                <c:pt idx="7">
                  <c:v>762</c:v>
                </c:pt>
                <c:pt idx="8">
                  <c:v>762</c:v>
                </c:pt>
                <c:pt idx="9">
                  <c:v>762</c:v>
                </c:pt>
                <c:pt idx="10">
                  <c:v>762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Vector06!$X$20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Vector06!$Z$20:$AA$20</c:f>
              <c:numCache>
                <c:formatCode>#,##0</c:formatCode>
                <c:ptCount val="2"/>
                <c:pt idx="0">
                  <c:v>0</c:v>
                </c:pt>
                <c:pt idx="1">
                  <c:v>786.78600000000006</c:v>
                </c:pt>
              </c:numCache>
            </c:numRef>
          </c:xVal>
          <c:yVal>
            <c:numRef>
              <c:f>Vector06!$AB$20:$AC$20</c:f>
              <c:numCache>
                <c:formatCode>#,##0</c:formatCode>
                <c:ptCount val="2"/>
                <c:pt idx="0">
                  <c:v>0</c:v>
                </c:pt>
                <c:pt idx="1">
                  <c:v>762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62560"/>
        <c:axId val="70960640"/>
      </c:scatterChart>
      <c:valAx>
        <c:axId val="70960640"/>
        <c:scaling>
          <c:orientation val="minMax"/>
        </c:scaling>
        <c:delete val="0"/>
        <c:axPos val="l"/>
        <c:majorGridlines/>
        <c:title>
          <c:tx>
            <c:strRef>
              <c:f>Vector06!$E$4</c:f>
              <c:strCache>
                <c:ptCount val="1"/>
                <c:pt idx="0">
                  <c:v>2011 ($ billion)</c:v>
                </c:pt>
              </c:strCache>
            </c:strRef>
          </c:tx>
          <c:layout>
            <c:manualLayout>
              <c:xMode val="edge"/>
              <c:yMode val="edge"/>
              <c:x val="1.9294083012834362E-2"/>
              <c:y val="7.513473272069103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70962560"/>
        <c:crosses val="autoZero"/>
        <c:crossBetween val="midCat"/>
      </c:valAx>
      <c:dateAx>
        <c:axId val="70962560"/>
        <c:scaling>
          <c:orientation val="minMax"/>
        </c:scaling>
        <c:delete val="0"/>
        <c:axPos val="b"/>
        <c:majorGridlines/>
        <c:title>
          <c:tx>
            <c:strRef>
              <c:f>Vector06!$D$4</c:f>
              <c:strCache>
                <c:ptCount val="1"/>
                <c:pt idx="0">
                  <c:v>2007 ($ billion)</c:v>
                </c:pt>
              </c:strCache>
            </c:strRef>
          </c:tx>
          <c:layout>
            <c:manualLayout>
              <c:xMode val="edge"/>
              <c:yMode val="edge"/>
              <c:x val="0.75848112522146838"/>
              <c:y val="0.82423463700354116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70960640"/>
        <c:crosses val="autoZero"/>
        <c:auto val="0"/>
        <c:lblOffset val="100"/>
        <c:baseTimeUnit val="days"/>
        <c:majorUnit val="1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7"/>
        <c:delete val="1"/>
      </c:legendEntry>
      <c:layout>
        <c:manualLayout>
          <c:xMode val="edge"/>
          <c:yMode val="edge"/>
          <c:x val="3.877283555161834E-2"/>
          <c:y val="0.86043273605306592"/>
          <c:w val="0.93960445610604559"/>
          <c:h val="0.1055502554426819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390979</xdr:colOff>
      <xdr:row>1</xdr:row>
      <xdr:rowOff>158750</xdr:rowOff>
    </xdr:from>
    <xdr:to>
      <xdr:col>31</xdr:col>
      <xdr:colOff>219075</xdr:colOff>
      <xdr:row>30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0.00965</cdr:x>
      <cdr:y>0.96248</cdr:y>
    </cdr:from>
    <cdr:to>
      <cdr:x>0.98553</cdr:x>
      <cdr:y>0.99775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150" y="6108700"/>
          <a:ext cx="5781221" cy="223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© 2012 peter.bretscher@bengin.com, Part of Business Engineering Systems, Registered Copyright TXu 512 154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conomist.com/blogs/graphicdetail/2012/07/daily-chart-0" TargetMode="External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showGridLines="0" tabSelected="1" zoomScaleNormal="100" workbookViewId="0"/>
  </sheetViews>
  <sheetFormatPr baseColWidth="10" defaultColWidth="9.140625" defaultRowHeight="15" x14ac:dyDescent="0.25"/>
  <cols>
    <col min="1" max="1" width="3.85546875" style="14" customWidth="1"/>
    <col min="2" max="2" width="4.42578125" style="14" customWidth="1"/>
    <col min="3" max="3" width="17.7109375" style="14" customWidth="1"/>
    <col min="4" max="5" width="15.7109375" style="14" customWidth="1"/>
    <col min="6" max="6" width="10.7109375" style="14" customWidth="1"/>
    <col min="7" max="29" width="2.7109375" style="14" customWidth="1"/>
    <col min="30" max="16384" width="9.140625" style="14"/>
  </cols>
  <sheetData>
    <row r="1" spans="1:29" ht="18.75" x14ac:dyDescent="0.3">
      <c r="A1" s="12" t="s">
        <v>21</v>
      </c>
    </row>
    <row r="3" spans="1:29" x14ac:dyDescent="0.25">
      <c r="D3" s="15"/>
      <c r="E3" s="15"/>
    </row>
    <row r="4" spans="1:29" ht="92.25" customHeight="1" x14ac:dyDescent="0.25">
      <c r="B4" s="1"/>
      <c r="C4" s="13" t="s">
        <v>35</v>
      </c>
      <c r="D4" s="16" t="s">
        <v>33</v>
      </c>
      <c r="E4" s="16" t="s">
        <v>34</v>
      </c>
      <c r="G4" s="6"/>
      <c r="H4" s="7" t="s">
        <v>1</v>
      </c>
      <c r="I4" s="8" t="s">
        <v>0</v>
      </c>
      <c r="J4" s="9" t="str">
        <f>C5</f>
        <v>Asia Pacific</v>
      </c>
      <c r="K4" s="9" t="str">
        <f>C6</f>
        <v>Middle East and Africa</v>
      </c>
      <c r="L4" s="9" t="str">
        <f>C7</f>
        <v>Latin America</v>
      </c>
      <c r="M4" s="9" t="str">
        <f>C8</f>
        <v>Central and eastern Europe</v>
      </c>
      <c r="N4" s="9" t="str">
        <f>C9</f>
        <v>Western Europe</v>
      </c>
      <c r="O4" s="9" t="str">
        <f>C10</f>
        <v>North America</v>
      </c>
      <c r="P4" s="9">
        <f>C11</f>
        <v>0</v>
      </c>
      <c r="Q4" s="9">
        <f>C12</f>
        <v>0</v>
      </c>
      <c r="R4" s="9">
        <f>C13</f>
        <v>0</v>
      </c>
      <c r="S4" s="9">
        <f>C14</f>
        <v>0</v>
      </c>
      <c r="T4" s="9" t="str">
        <f>C20</f>
        <v>Border right &amp; top</v>
      </c>
      <c r="U4" s="9"/>
      <c r="V4" s="9"/>
      <c r="W4" s="27"/>
      <c r="X4" s="11" t="s">
        <v>2</v>
      </c>
      <c r="Y4" s="11" t="s">
        <v>3</v>
      </c>
      <c r="Z4" s="11" t="s">
        <v>4</v>
      </c>
      <c r="AA4" s="11" t="s">
        <v>5</v>
      </c>
      <c r="AB4" s="11" t="s">
        <v>6</v>
      </c>
      <c r="AC4" s="11" t="s">
        <v>7</v>
      </c>
    </row>
    <row r="5" spans="1:29" x14ac:dyDescent="0.25">
      <c r="B5" s="1">
        <v>1</v>
      </c>
      <c r="C5" s="1" t="s">
        <v>25</v>
      </c>
      <c r="D5" s="2">
        <f>0.189*786</f>
        <v>148.554</v>
      </c>
      <c r="E5" s="2">
        <f>0.539*762</f>
        <v>410.71800000000002</v>
      </c>
      <c r="G5" s="30" t="str">
        <f>C5</f>
        <v>Asia Pacific</v>
      </c>
      <c r="H5" s="5">
        <v>0</v>
      </c>
      <c r="I5" s="5">
        <v>0</v>
      </c>
      <c r="J5" s="5">
        <f>E5</f>
        <v>410.71800000000002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/>
      <c r="V5" s="6"/>
      <c r="W5" s="27"/>
      <c r="X5" s="5"/>
      <c r="Y5" s="5"/>
      <c r="Z5" s="5">
        <v>0</v>
      </c>
      <c r="AA5" s="5">
        <f>AA15</f>
        <v>786.78600000000006</v>
      </c>
      <c r="AB5" s="5">
        <v>0</v>
      </c>
      <c r="AC5" s="5">
        <f>AC15</f>
        <v>762</v>
      </c>
    </row>
    <row r="6" spans="1:29" x14ac:dyDescent="0.25">
      <c r="B6" s="1">
        <v>2</v>
      </c>
      <c r="C6" s="1" t="s">
        <v>26</v>
      </c>
      <c r="D6" s="2">
        <f>0.042*786</f>
        <v>33.012</v>
      </c>
      <c r="E6" s="2">
        <f>0.065*762</f>
        <v>49.53</v>
      </c>
      <c r="G6" s="30"/>
      <c r="H6" s="5">
        <f>H5+D5</f>
        <v>148.554</v>
      </c>
      <c r="I6" s="5">
        <v>0</v>
      </c>
      <c r="J6" s="5">
        <f>E5</f>
        <v>410.71800000000002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6"/>
      <c r="V6" s="6"/>
      <c r="W6" s="27"/>
      <c r="X6" s="5">
        <f t="shared" ref="X6:Y15" si="0">D5</f>
        <v>148.554</v>
      </c>
      <c r="Y6" s="5">
        <f t="shared" si="0"/>
        <v>410.71800000000002</v>
      </c>
      <c r="Z6" s="5">
        <v>0</v>
      </c>
      <c r="AA6" s="5">
        <f>Z6+X6</f>
        <v>148.554</v>
      </c>
      <c r="AB6" s="5">
        <v>0</v>
      </c>
      <c r="AC6" s="5">
        <f>AB6+Y6</f>
        <v>410.71800000000002</v>
      </c>
    </row>
    <row r="7" spans="1:29" x14ac:dyDescent="0.25">
      <c r="B7" s="1">
        <v>3</v>
      </c>
      <c r="C7" s="1" t="s">
        <v>27</v>
      </c>
      <c r="D7" s="2">
        <f>0.025*786</f>
        <v>19.650000000000002</v>
      </c>
      <c r="E7" s="2">
        <f>0.065*762</f>
        <v>49.53</v>
      </c>
      <c r="G7" s="30" t="str">
        <f>C6</f>
        <v>Middle East and Africa</v>
      </c>
      <c r="H7" s="5">
        <f>H6</f>
        <v>148.554</v>
      </c>
      <c r="I7" s="5">
        <f>E5</f>
        <v>410.71800000000002</v>
      </c>
      <c r="J7" s="5">
        <v>0</v>
      </c>
      <c r="K7" s="5">
        <f>E6</f>
        <v>49.53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/>
      <c r="V7" s="6"/>
      <c r="W7" s="27"/>
      <c r="X7" s="5">
        <f t="shared" si="0"/>
        <v>33.012</v>
      </c>
      <c r="Y7" s="5">
        <f t="shared" si="0"/>
        <v>49.53</v>
      </c>
      <c r="Z7" s="5">
        <f>AA6</f>
        <v>148.554</v>
      </c>
      <c r="AA7" s="5">
        <f>Z7+X7</f>
        <v>181.566</v>
      </c>
      <c r="AB7" s="5">
        <f>AC6</f>
        <v>410.71800000000002</v>
      </c>
      <c r="AC7" s="5">
        <f>AB7+Y7</f>
        <v>460.24800000000005</v>
      </c>
    </row>
    <row r="8" spans="1:29" x14ac:dyDescent="0.25">
      <c r="B8" s="1">
        <v>4</v>
      </c>
      <c r="C8" s="1" t="s">
        <v>28</v>
      </c>
      <c r="D8" s="2">
        <f>0.018*786</f>
        <v>14.148</v>
      </c>
      <c r="E8" s="2">
        <f>0.034*762</f>
        <v>25.908000000000001</v>
      </c>
      <c r="G8" s="30"/>
      <c r="H8" s="5">
        <f>H7+D6</f>
        <v>181.566</v>
      </c>
      <c r="I8" s="5">
        <f>E5</f>
        <v>410.71800000000002</v>
      </c>
      <c r="J8" s="5">
        <v>0</v>
      </c>
      <c r="K8" s="5">
        <f>E6</f>
        <v>49.53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/>
      <c r="V8" s="6"/>
      <c r="W8" s="27"/>
      <c r="X8" s="5">
        <f t="shared" si="0"/>
        <v>19.650000000000002</v>
      </c>
      <c r="Y8" s="5">
        <f t="shared" si="0"/>
        <v>49.53</v>
      </c>
      <c r="Z8" s="5">
        <f t="shared" ref="Z8:Z16" si="1">AA7</f>
        <v>181.566</v>
      </c>
      <c r="AA8" s="5">
        <f t="shared" ref="AA8:AA15" si="2">Z8+X8</f>
        <v>201.21600000000001</v>
      </c>
      <c r="AB8" s="5">
        <f t="shared" ref="AB8:AB16" si="3">AC7</f>
        <v>460.24800000000005</v>
      </c>
      <c r="AC8" s="5">
        <f t="shared" ref="AC8:AC15" si="4">AB8+Y8</f>
        <v>509.77800000000002</v>
      </c>
    </row>
    <row r="9" spans="1:29" x14ac:dyDescent="0.25">
      <c r="B9" s="1">
        <v>5</v>
      </c>
      <c r="C9" s="1" t="s">
        <v>29</v>
      </c>
      <c r="D9" s="2">
        <f>0.462*786</f>
        <v>363.13200000000001</v>
      </c>
      <c r="E9" s="2">
        <f>0.063*762</f>
        <v>48.006</v>
      </c>
      <c r="G9" s="30" t="str">
        <f>C7</f>
        <v>Latin America</v>
      </c>
      <c r="H9" s="5">
        <f>H8</f>
        <v>181.566</v>
      </c>
      <c r="I9" s="5">
        <f>I7+K7</f>
        <v>460.24800000000005</v>
      </c>
      <c r="J9" s="5">
        <v>0</v>
      </c>
      <c r="K9" s="5">
        <v>0</v>
      </c>
      <c r="L9" s="5">
        <f>E7</f>
        <v>49.53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/>
      <c r="V9" s="6"/>
      <c r="W9" s="27"/>
      <c r="X9" s="5">
        <f t="shared" si="0"/>
        <v>14.148</v>
      </c>
      <c r="Y9" s="5">
        <f t="shared" si="0"/>
        <v>25.908000000000001</v>
      </c>
      <c r="Z9" s="5">
        <f t="shared" si="1"/>
        <v>201.21600000000001</v>
      </c>
      <c r="AA9" s="5">
        <f t="shared" si="2"/>
        <v>215.364</v>
      </c>
      <c r="AB9" s="5">
        <f t="shared" si="3"/>
        <v>509.77800000000002</v>
      </c>
      <c r="AC9" s="5">
        <f t="shared" si="4"/>
        <v>535.68600000000004</v>
      </c>
    </row>
    <row r="10" spans="1:29" x14ac:dyDescent="0.25">
      <c r="B10" s="1">
        <v>6</v>
      </c>
      <c r="C10" s="1" t="s">
        <v>30</v>
      </c>
      <c r="D10" s="2">
        <f>0.265*786</f>
        <v>208.29000000000002</v>
      </c>
      <c r="E10" s="2">
        <f>0.234*762</f>
        <v>178.30800000000002</v>
      </c>
      <c r="G10" s="30"/>
      <c r="H10" s="5">
        <f>H9+D7</f>
        <v>201.21600000000001</v>
      </c>
      <c r="I10" s="5">
        <f>I8+K8</f>
        <v>460.24800000000005</v>
      </c>
      <c r="J10" s="5">
        <v>0</v>
      </c>
      <c r="K10" s="5">
        <v>0</v>
      </c>
      <c r="L10" s="5">
        <f>E7</f>
        <v>49.53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/>
      <c r="V10" s="6"/>
      <c r="W10" s="27"/>
      <c r="X10" s="5">
        <f t="shared" si="0"/>
        <v>363.13200000000001</v>
      </c>
      <c r="Y10" s="5">
        <f t="shared" si="0"/>
        <v>48.006</v>
      </c>
      <c r="Z10" s="5">
        <f t="shared" si="1"/>
        <v>215.364</v>
      </c>
      <c r="AA10" s="5">
        <f t="shared" si="2"/>
        <v>578.49599999999998</v>
      </c>
      <c r="AB10" s="5">
        <f t="shared" si="3"/>
        <v>535.68600000000004</v>
      </c>
      <c r="AC10" s="5">
        <f t="shared" si="4"/>
        <v>583.69200000000001</v>
      </c>
    </row>
    <row r="11" spans="1:29" x14ac:dyDescent="0.25">
      <c r="B11" s="31"/>
      <c r="C11" s="31"/>
      <c r="D11" s="32"/>
      <c r="E11" s="32"/>
      <c r="G11" s="30" t="str">
        <f>C8</f>
        <v>Central and eastern Europe</v>
      </c>
      <c r="H11" s="5">
        <f>H10</f>
        <v>201.21600000000001</v>
      </c>
      <c r="I11" s="5">
        <f>I9+L9</f>
        <v>509.77800000000002</v>
      </c>
      <c r="J11" s="5">
        <v>0</v>
      </c>
      <c r="K11" s="5">
        <v>0</v>
      </c>
      <c r="L11" s="5">
        <v>0</v>
      </c>
      <c r="M11" s="5">
        <f>E8</f>
        <v>25.908000000000001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/>
      <c r="V11" s="6"/>
      <c r="W11" s="27"/>
      <c r="X11" s="5">
        <f t="shared" si="0"/>
        <v>208.29000000000002</v>
      </c>
      <c r="Y11" s="5">
        <f t="shared" si="0"/>
        <v>178.30800000000002</v>
      </c>
      <c r="Z11" s="5">
        <f t="shared" si="1"/>
        <v>578.49599999999998</v>
      </c>
      <c r="AA11" s="5">
        <f t="shared" si="2"/>
        <v>786.78600000000006</v>
      </c>
      <c r="AB11" s="5">
        <f t="shared" si="3"/>
        <v>583.69200000000001</v>
      </c>
      <c r="AC11" s="5">
        <f t="shared" si="4"/>
        <v>762</v>
      </c>
    </row>
    <row r="12" spans="1:29" x14ac:dyDescent="0.25">
      <c r="B12" s="17"/>
      <c r="C12" s="17"/>
      <c r="D12" s="23"/>
      <c r="E12" s="23"/>
      <c r="G12" s="30"/>
      <c r="H12" s="5">
        <f>H11+D8</f>
        <v>215.364</v>
      </c>
      <c r="I12" s="5">
        <f>I10+L10</f>
        <v>509.77800000000002</v>
      </c>
      <c r="J12" s="5">
        <v>0</v>
      </c>
      <c r="K12" s="5">
        <v>0</v>
      </c>
      <c r="L12" s="5">
        <v>0</v>
      </c>
      <c r="M12" s="5">
        <f>E8</f>
        <v>25.908000000000001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/>
      <c r="V12" s="6"/>
      <c r="W12" s="27"/>
      <c r="X12" s="5">
        <f t="shared" si="0"/>
        <v>0</v>
      </c>
      <c r="Y12" s="5">
        <f t="shared" si="0"/>
        <v>0</v>
      </c>
      <c r="Z12" s="5">
        <f t="shared" si="1"/>
        <v>786.78600000000006</v>
      </c>
      <c r="AA12" s="5">
        <f t="shared" si="2"/>
        <v>786.78600000000006</v>
      </c>
      <c r="AB12" s="5">
        <f t="shared" si="3"/>
        <v>762</v>
      </c>
      <c r="AC12" s="5">
        <f t="shared" si="4"/>
        <v>762</v>
      </c>
    </row>
    <row r="13" spans="1:29" x14ac:dyDescent="0.25">
      <c r="B13" s="17"/>
      <c r="C13" s="17"/>
      <c r="D13" s="23"/>
      <c r="E13" s="23"/>
      <c r="G13" s="30" t="str">
        <f>C9</f>
        <v>Western Europe</v>
      </c>
      <c r="H13" s="5">
        <f>H12</f>
        <v>215.364</v>
      </c>
      <c r="I13" s="5">
        <f>I11+M11</f>
        <v>535.68600000000004</v>
      </c>
      <c r="J13" s="5">
        <v>0</v>
      </c>
      <c r="K13" s="5">
        <v>0</v>
      </c>
      <c r="L13" s="5">
        <v>0</v>
      </c>
      <c r="M13" s="5">
        <v>0</v>
      </c>
      <c r="N13" s="5">
        <f>E9</f>
        <v>48.006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6"/>
      <c r="V13" s="6"/>
      <c r="W13" s="27"/>
      <c r="X13" s="5">
        <f t="shared" si="0"/>
        <v>0</v>
      </c>
      <c r="Y13" s="5">
        <f t="shared" si="0"/>
        <v>0</v>
      </c>
      <c r="Z13" s="5">
        <f t="shared" si="1"/>
        <v>786.78600000000006</v>
      </c>
      <c r="AA13" s="5">
        <f t="shared" si="2"/>
        <v>786.78600000000006</v>
      </c>
      <c r="AB13" s="5">
        <f t="shared" si="3"/>
        <v>762</v>
      </c>
      <c r="AC13" s="5">
        <f t="shared" si="4"/>
        <v>762</v>
      </c>
    </row>
    <row r="14" spans="1:29" x14ac:dyDescent="0.25">
      <c r="B14" s="17"/>
      <c r="C14" s="17"/>
      <c r="D14" s="23"/>
      <c r="E14" s="23"/>
      <c r="G14" s="30"/>
      <c r="H14" s="5">
        <f>H13+D9</f>
        <v>578.49599999999998</v>
      </c>
      <c r="I14" s="5">
        <f>I12+M12</f>
        <v>535.68600000000004</v>
      </c>
      <c r="J14" s="5">
        <v>0</v>
      </c>
      <c r="K14" s="5">
        <v>0</v>
      </c>
      <c r="L14" s="5">
        <v>0</v>
      </c>
      <c r="M14" s="5">
        <v>0</v>
      </c>
      <c r="N14" s="5">
        <f>E9</f>
        <v>48.006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6"/>
      <c r="V14" s="6"/>
      <c r="W14" s="27"/>
      <c r="X14" s="5">
        <f t="shared" si="0"/>
        <v>0</v>
      </c>
      <c r="Y14" s="5">
        <f t="shared" si="0"/>
        <v>0</v>
      </c>
      <c r="Z14" s="5">
        <f t="shared" si="1"/>
        <v>786.78600000000006</v>
      </c>
      <c r="AA14" s="5">
        <f t="shared" si="2"/>
        <v>786.78600000000006</v>
      </c>
      <c r="AB14" s="5">
        <f t="shared" si="3"/>
        <v>762</v>
      </c>
      <c r="AC14" s="5">
        <f t="shared" si="4"/>
        <v>762</v>
      </c>
    </row>
    <row r="15" spans="1:29" x14ac:dyDescent="0.25">
      <c r="G15" s="30" t="str">
        <f>C10</f>
        <v>North America</v>
      </c>
      <c r="H15" s="5">
        <f>H14</f>
        <v>578.49599999999998</v>
      </c>
      <c r="I15" s="5">
        <f>I13+N13</f>
        <v>583.69200000000001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E10</f>
        <v>178.30800000000002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"/>
      <c r="V15" s="6"/>
      <c r="W15" s="27"/>
      <c r="X15" s="5">
        <f t="shared" si="0"/>
        <v>0</v>
      </c>
      <c r="Y15" s="5">
        <f t="shared" si="0"/>
        <v>0</v>
      </c>
      <c r="Z15" s="5">
        <f t="shared" si="1"/>
        <v>786.78600000000006</v>
      </c>
      <c r="AA15" s="5">
        <f t="shared" si="2"/>
        <v>786.78600000000006</v>
      </c>
      <c r="AB15" s="5">
        <f t="shared" si="3"/>
        <v>762</v>
      </c>
      <c r="AC15" s="5">
        <f t="shared" si="4"/>
        <v>762</v>
      </c>
    </row>
    <row r="16" spans="1:29" x14ac:dyDescent="0.25">
      <c r="C16" s="3" t="s">
        <v>20</v>
      </c>
      <c r="D16" s="2">
        <f>SUM(D5:D14)</f>
        <v>786.78600000000006</v>
      </c>
      <c r="E16" s="2">
        <f>SUM(E5:E14)</f>
        <v>762</v>
      </c>
      <c r="G16" s="30"/>
      <c r="H16" s="5">
        <f>H15+D10</f>
        <v>786.78600000000006</v>
      </c>
      <c r="I16" s="5">
        <f>I14+N14</f>
        <v>583.69200000000001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E10</f>
        <v>178.30800000000002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6"/>
      <c r="V16" s="6"/>
      <c r="W16" s="27"/>
      <c r="X16" s="5"/>
      <c r="Y16" s="5"/>
      <c r="Z16" s="5">
        <f t="shared" si="1"/>
        <v>786.78600000000006</v>
      </c>
      <c r="AA16" s="5"/>
      <c r="AB16" s="5">
        <f t="shared" si="3"/>
        <v>762</v>
      </c>
      <c r="AC16" s="5"/>
    </row>
    <row r="17" spans="3:33" x14ac:dyDescent="0.25">
      <c r="G17" s="30">
        <f>C11</f>
        <v>0</v>
      </c>
      <c r="H17" s="5">
        <f>H16</f>
        <v>786.78600000000006</v>
      </c>
      <c r="I17" s="5">
        <f>I15+O15</f>
        <v>762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>E11</f>
        <v>0</v>
      </c>
      <c r="Q17" s="5">
        <v>0</v>
      </c>
      <c r="R17" s="5">
        <v>0</v>
      </c>
      <c r="S17" s="5">
        <v>0</v>
      </c>
      <c r="T17" s="5">
        <v>0</v>
      </c>
      <c r="U17" s="6"/>
      <c r="V17" s="6"/>
      <c r="W17" s="27"/>
      <c r="X17" s="5"/>
      <c r="Y17" s="5"/>
      <c r="Z17" s="5"/>
      <c r="AA17" s="5"/>
      <c r="AB17" s="5"/>
      <c r="AC17" s="5"/>
    </row>
    <row r="18" spans="3:33" x14ac:dyDescent="0.25">
      <c r="G18" s="30"/>
      <c r="H18" s="5">
        <f>H17+D11</f>
        <v>786.78600000000006</v>
      </c>
      <c r="I18" s="5">
        <f>I16+O16</f>
        <v>762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>E11</f>
        <v>0</v>
      </c>
      <c r="Q18" s="5">
        <v>0</v>
      </c>
      <c r="R18" s="5">
        <v>0</v>
      </c>
      <c r="S18" s="5">
        <v>0</v>
      </c>
      <c r="T18" s="5">
        <v>0</v>
      </c>
      <c r="U18" s="6"/>
      <c r="V18" s="6"/>
      <c r="W18" s="27"/>
      <c r="X18" s="28"/>
      <c r="Y18" s="28"/>
      <c r="Z18" s="28"/>
      <c r="AA18" s="28"/>
      <c r="AB18" s="28"/>
      <c r="AC18" s="28"/>
    </row>
    <row r="19" spans="3:33" x14ac:dyDescent="0.25">
      <c r="C19" s="1"/>
      <c r="D19" s="19" t="s">
        <v>22</v>
      </c>
      <c r="E19" s="19" t="s">
        <v>23</v>
      </c>
      <c r="G19" s="30">
        <f>C12</f>
        <v>0</v>
      </c>
      <c r="H19" s="5">
        <f>H18</f>
        <v>786.78600000000006</v>
      </c>
      <c r="I19" s="5">
        <f>I17+P17</f>
        <v>762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>E12</f>
        <v>0</v>
      </c>
      <c r="R19" s="5">
        <v>0</v>
      </c>
      <c r="S19" s="5">
        <v>0</v>
      </c>
      <c r="T19" s="5">
        <v>0</v>
      </c>
      <c r="U19" s="6"/>
      <c r="V19" s="6"/>
      <c r="W19" s="27"/>
      <c r="X19" s="28"/>
      <c r="Y19" s="28"/>
      <c r="Z19" s="28"/>
      <c r="AA19" s="28"/>
      <c r="AB19" s="28"/>
      <c r="AC19" s="28"/>
    </row>
    <row r="20" spans="3:33" x14ac:dyDescent="0.25">
      <c r="C20" s="1" t="s">
        <v>19</v>
      </c>
      <c r="D20" s="20">
        <v>100</v>
      </c>
      <c r="E20" s="20">
        <v>0</v>
      </c>
      <c r="G20" s="30"/>
      <c r="H20" s="5">
        <f>H19+D12</f>
        <v>786.78600000000006</v>
      </c>
      <c r="I20" s="5">
        <f>I18+P18</f>
        <v>762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>E12</f>
        <v>0</v>
      </c>
      <c r="R20" s="5">
        <v>0</v>
      </c>
      <c r="S20" s="5">
        <v>0</v>
      </c>
      <c r="T20" s="5">
        <v>0</v>
      </c>
      <c r="U20" s="6"/>
      <c r="V20" s="6"/>
      <c r="W20" s="27"/>
      <c r="X20" s="5" t="s">
        <v>18</v>
      </c>
      <c r="Y20" s="5"/>
      <c r="Z20" s="5">
        <v>0</v>
      </c>
      <c r="AA20" s="5">
        <f>AA15</f>
        <v>786.78600000000006</v>
      </c>
      <c r="AB20" s="5">
        <v>0</v>
      </c>
      <c r="AC20" s="5">
        <f>AC15</f>
        <v>762</v>
      </c>
    </row>
    <row r="21" spans="3:33" x14ac:dyDescent="0.25">
      <c r="G21" s="30">
        <f>C13</f>
        <v>0</v>
      </c>
      <c r="H21" s="5">
        <f>H20</f>
        <v>786.78600000000006</v>
      </c>
      <c r="I21" s="5">
        <f>I19+Q19</f>
        <v>762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>E13</f>
        <v>0</v>
      </c>
      <c r="S21" s="5">
        <v>0</v>
      </c>
      <c r="T21" s="5">
        <v>0</v>
      </c>
      <c r="U21" s="6"/>
      <c r="V21" s="6"/>
      <c r="W21" s="27"/>
      <c r="X21" s="28"/>
      <c r="Y21" s="28"/>
      <c r="Z21" s="28"/>
      <c r="AA21" s="28"/>
      <c r="AB21" s="28"/>
      <c r="AC21" s="28"/>
    </row>
    <row r="22" spans="3:33" x14ac:dyDescent="0.25">
      <c r="C22" s="21" t="s">
        <v>24</v>
      </c>
      <c r="D22" s="4" t="s">
        <v>31</v>
      </c>
      <c r="G22" s="30"/>
      <c r="H22" s="5">
        <f>H21+D13</f>
        <v>786.78600000000006</v>
      </c>
      <c r="I22" s="5">
        <f>I20+Q20</f>
        <v>762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>E13</f>
        <v>0</v>
      </c>
      <c r="S22" s="5">
        <v>0</v>
      </c>
      <c r="T22" s="5">
        <v>0</v>
      </c>
      <c r="U22" s="6"/>
      <c r="V22" s="6"/>
      <c r="W22" s="27"/>
      <c r="X22" s="5"/>
      <c r="Y22" s="5"/>
      <c r="Z22" s="5"/>
      <c r="AA22" s="5"/>
      <c r="AB22" s="5"/>
      <c r="AC22" s="5"/>
    </row>
    <row r="23" spans="3:33" x14ac:dyDescent="0.25">
      <c r="G23" s="30">
        <f>C14</f>
        <v>0</v>
      </c>
      <c r="H23" s="5">
        <f>H22</f>
        <v>786.78600000000006</v>
      </c>
      <c r="I23" s="5">
        <f>I21+R21</f>
        <v>762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>E14</f>
        <v>0</v>
      </c>
      <c r="T23" s="5">
        <v>0</v>
      </c>
      <c r="U23" s="6"/>
      <c r="V23" s="6"/>
      <c r="W23" s="27"/>
      <c r="X23" s="28"/>
      <c r="Y23" s="28"/>
      <c r="Z23" s="28"/>
      <c r="AA23" s="28"/>
      <c r="AB23" s="28"/>
      <c r="AC23" s="28"/>
    </row>
    <row r="24" spans="3:33" x14ac:dyDescent="0.25">
      <c r="C24" s="14" t="s">
        <v>32</v>
      </c>
      <c r="G24" s="30"/>
      <c r="H24" s="5">
        <f>H23+D14</f>
        <v>786.78600000000006</v>
      </c>
      <c r="I24" s="5">
        <f>I22+R22</f>
        <v>762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>E14</f>
        <v>0</v>
      </c>
      <c r="T24" s="5">
        <v>0</v>
      </c>
      <c r="U24" s="6"/>
      <c r="V24" s="6"/>
      <c r="W24" s="27"/>
      <c r="X24" s="28"/>
      <c r="Y24" s="28"/>
      <c r="Z24" s="28"/>
      <c r="AA24" s="28"/>
      <c r="AB24" s="28"/>
      <c r="AC24" s="28"/>
    </row>
    <row r="25" spans="3:33" x14ac:dyDescent="0.25">
      <c r="G25" s="30" t="str">
        <f>C20</f>
        <v>Border right &amp; top</v>
      </c>
      <c r="H25" s="5">
        <f>H24</f>
        <v>786.78600000000006</v>
      </c>
      <c r="I25" s="5">
        <f>I23+S23</f>
        <v>762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>E20</f>
        <v>0</v>
      </c>
      <c r="U25" s="6"/>
      <c r="V25" s="6"/>
      <c r="W25" s="27"/>
      <c r="X25" s="29"/>
      <c r="Y25" s="28"/>
      <c r="Z25" s="28"/>
      <c r="AA25" s="28"/>
      <c r="AB25" s="28"/>
      <c r="AC25" s="28"/>
    </row>
    <row r="26" spans="3:33" x14ac:dyDescent="0.25">
      <c r="C26" s="14" t="s">
        <v>8</v>
      </c>
      <c r="G26" s="30"/>
      <c r="H26" s="5">
        <f>H25+D20</f>
        <v>886.78600000000006</v>
      </c>
      <c r="I26" s="5">
        <f>I24+S24</f>
        <v>762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>E20</f>
        <v>0</v>
      </c>
      <c r="U26" s="6"/>
      <c r="V26" s="6"/>
      <c r="W26" s="27"/>
      <c r="X26" s="27"/>
      <c r="Y26" s="27"/>
      <c r="Z26" s="27"/>
      <c r="AA26" s="27"/>
      <c r="AB26" s="27"/>
      <c r="AC26" s="27"/>
    </row>
    <row r="27" spans="3:33" x14ac:dyDescent="0.25">
      <c r="C27" s="14" t="s">
        <v>12</v>
      </c>
      <c r="G27" s="10"/>
      <c r="H27" s="5">
        <f>H26</f>
        <v>886.78600000000006</v>
      </c>
      <c r="I27" s="5">
        <f>I26</f>
        <v>762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E20</f>
        <v>0</v>
      </c>
      <c r="U27" s="6"/>
      <c r="V27" s="6"/>
      <c r="W27" s="27"/>
      <c r="X27" s="27"/>
      <c r="Y27" s="27"/>
      <c r="Z27" s="27"/>
      <c r="AA27" s="27"/>
      <c r="AB27" s="27"/>
      <c r="AC27" s="27"/>
    </row>
    <row r="28" spans="3:33" x14ac:dyDescent="0.25">
      <c r="C28" s="14" t="s">
        <v>9</v>
      </c>
      <c r="G28" s="22"/>
      <c r="H28" s="23"/>
      <c r="I28" s="2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E28" s="18"/>
      <c r="AG28" s="18"/>
    </row>
    <row r="29" spans="3:33" x14ac:dyDescent="0.25">
      <c r="C29" s="14" t="s">
        <v>10</v>
      </c>
      <c r="G29" s="24"/>
      <c r="H29" s="23"/>
      <c r="I29" s="2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3:33" x14ac:dyDescent="0.25">
      <c r="C30" s="4" t="s">
        <v>11</v>
      </c>
      <c r="G30" s="24"/>
      <c r="H30" s="23"/>
      <c r="I30" s="2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3:33" x14ac:dyDescent="0.25">
      <c r="G31" s="24"/>
      <c r="H31" s="23"/>
      <c r="I31" s="23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3:33" x14ac:dyDescent="0.25">
      <c r="C32" s="14" t="s">
        <v>16</v>
      </c>
      <c r="D32" s="4" t="s">
        <v>13</v>
      </c>
      <c r="E32" s="4" t="s">
        <v>14</v>
      </c>
      <c r="G32" s="24"/>
      <c r="H32" s="23"/>
      <c r="I32" s="2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3:26" x14ac:dyDescent="0.25">
      <c r="C33" s="25" t="s">
        <v>17</v>
      </c>
      <c r="D33" s="4" t="s">
        <v>15</v>
      </c>
      <c r="G33" s="24"/>
      <c r="H33" s="23"/>
      <c r="I33" s="2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3:26" x14ac:dyDescent="0.25">
      <c r="G34" s="24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3:26" x14ac:dyDescent="0.25">
      <c r="G35" s="24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3:26" x14ac:dyDescent="0.25">
      <c r="G36" s="24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3:26" x14ac:dyDescent="0.25">
      <c r="G37" s="24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</row>
    <row r="38" spans="3:26" x14ac:dyDescent="0.25">
      <c r="G38" s="24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</row>
    <row r="39" spans="3:26" x14ac:dyDescent="0.25">
      <c r="G39" s="17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</row>
  </sheetData>
  <mergeCells count="11">
    <mergeCell ref="G15:G16"/>
    <mergeCell ref="G5:G6"/>
    <mergeCell ref="G7:G8"/>
    <mergeCell ref="G9:G10"/>
    <mergeCell ref="G11:G12"/>
    <mergeCell ref="G13:G14"/>
    <mergeCell ref="G17:G18"/>
    <mergeCell ref="G19:G20"/>
    <mergeCell ref="G21:G22"/>
    <mergeCell ref="G23:G24"/>
    <mergeCell ref="G25:G26"/>
  </mergeCells>
  <hyperlinks>
    <hyperlink ref="C30" r:id="rId1"/>
    <hyperlink ref="D32" r:id="rId2"/>
    <hyperlink ref="E32" r:id="rId3"/>
    <hyperlink ref="D33" r:id="rId4"/>
    <hyperlink ref="D22" r:id="rId5"/>
  </hyperlink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6"/>
  <headerFooter>
    <oddFooter>&amp;L&amp;F&amp;R&amp;A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Vector06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2012-07-10T08:30:33Z</cp:lastPrinted>
  <dcterms:created xsi:type="dcterms:W3CDTF">2011-09-13T15:36:48Z</dcterms:created>
  <dcterms:modified xsi:type="dcterms:W3CDTF">2012-07-10T08:47:43Z</dcterms:modified>
</cp:coreProperties>
</file>